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965"/>
  </bookViews>
  <sheets>
    <sheet name="EMR DRIP" sheetId="1" r:id="rId1"/>
  </sheets>
  <calcPr calcId="125725"/>
</workbook>
</file>

<file path=xl/calcChain.xml><?xml version="1.0" encoding="utf-8"?>
<calcChain xmlns="http://schemas.openxmlformats.org/spreadsheetml/2006/main">
  <c r="L61" i="1"/>
  <c r="J61"/>
  <c r="I61"/>
  <c r="H61"/>
  <c r="B6" s="1"/>
  <c r="F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O11"/>
  <c r="P11" s="1"/>
  <c r="K11"/>
  <c r="K61" s="1"/>
  <c r="B3" s="1"/>
  <c r="F11"/>
  <c r="D11"/>
  <c r="B5"/>
  <c r="B4"/>
  <c r="O12" l="1"/>
  <c r="B8"/>
  <c r="P12" l="1"/>
  <c r="O13"/>
  <c r="P13" l="1"/>
  <c r="O14"/>
  <c r="P14" l="1"/>
  <c r="O15"/>
  <c r="P15" l="1"/>
  <c r="O16"/>
  <c r="P16" l="1"/>
  <c r="O17"/>
  <c r="P17" l="1"/>
  <c r="O18"/>
  <c r="P18" l="1"/>
  <c r="O19"/>
  <c r="P19" l="1"/>
  <c r="O20"/>
  <c r="P20" l="1"/>
  <c r="O21"/>
  <c r="P21" l="1"/>
  <c r="O22"/>
  <c r="P22" l="1"/>
  <c r="O23"/>
  <c r="P23" l="1"/>
  <c r="O24"/>
  <c r="P24" l="1"/>
  <c r="O25"/>
  <c r="P25" l="1"/>
  <c r="O26"/>
  <c r="P26" l="1"/>
  <c r="O27"/>
  <c r="P27" l="1"/>
  <c r="O28"/>
  <c r="P28" l="1"/>
  <c r="O29"/>
  <c r="P29" l="1"/>
  <c r="O30"/>
  <c r="P30" l="1"/>
  <c r="O31"/>
  <c r="P31" l="1"/>
  <c r="O32"/>
  <c r="P32" l="1"/>
  <c r="O33"/>
  <c r="P33" l="1"/>
  <c r="O34"/>
  <c r="P34" l="1"/>
  <c r="O35"/>
  <c r="P35" l="1"/>
  <c r="O36"/>
  <c r="P36" l="1"/>
  <c r="O37"/>
  <c r="P37" l="1"/>
  <c r="O38"/>
  <c r="P38" l="1"/>
  <c r="O39"/>
  <c r="P39" l="1"/>
  <c r="O40"/>
  <c r="P40" l="1"/>
  <c r="O41"/>
  <c r="P41" l="1"/>
  <c r="O42"/>
  <c r="P42" l="1"/>
  <c r="O43"/>
  <c r="P43" l="1"/>
  <c r="O44"/>
  <c r="P44" l="1"/>
  <c r="O45"/>
  <c r="P45" l="1"/>
  <c r="O46"/>
  <c r="P46" l="1"/>
  <c r="O47"/>
  <c r="P47" l="1"/>
  <c r="O48"/>
  <c r="P48" l="1"/>
  <c r="O49"/>
  <c r="P49" l="1"/>
  <c r="O50"/>
  <c r="P50" l="1"/>
  <c r="O51"/>
  <c r="P51" l="1"/>
  <c r="O52"/>
  <c r="P52" l="1"/>
  <c r="O53"/>
  <c r="P53" l="1"/>
  <c r="O54"/>
  <c r="P54" l="1"/>
  <c r="O55"/>
  <c r="P55" l="1"/>
  <c r="O56"/>
  <c r="P56" l="1"/>
  <c r="O57"/>
  <c r="O58" l="1"/>
  <c r="P58" s="1"/>
  <c r="P57"/>
</calcChain>
</file>

<file path=xl/sharedStrings.xml><?xml version="1.0" encoding="utf-8"?>
<sst xmlns="http://schemas.openxmlformats.org/spreadsheetml/2006/main" count="78" uniqueCount="29">
  <si>
    <t>Emerson DRIP</t>
  </si>
  <si>
    <t>Net Purchases</t>
  </si>
  <si>
    <t>Fees</t>
  </si>
  <si>
    <t>Dividend Purchases</t>
  </si>
  <si>
    <t>Net Money In</t>
  </si>
  <si>
    <t>Total Shares</t>
  </si>
  <si>
    <t>Avg Net Purch Price</t>
  </si>
  <si>
    <t>Quarterly</t>
  </si>
  <si>
    <t>Yearly</t>
  </si>
  <si>
    <t>Purchase</t>
  </si>
  <si>
    <t>Company</t>
  </si>
  <si>
    <t xml:space="preserve">Net </t>
  </si>
  <si>
    <t>Shares</t>
  </si>
  <si>
    <t>Share</t>
  </si>
  <si>
    <t>Value as of</t>
  </si>
  <si>
    <t>Date</t>
  </si>
  <si>
    <t>Div/Share</t>
  </si>
  <si>
    <t>Yield</t>
  </si>
  <si>
    <t>Type</t>
  </si>
  <si>
    <t>Amount</t>
  </si>
  <si>
    <t>Paid Fee</t>
  </si>
  <si>
    <t>Dividend</t>
  </si>
  <si>
    <t>Price/Share</t>
  </si>
  <si>
    <t>Purchased</t>
  </si>
  <si>
    <t>Balance</t>
  </si>
  <si>
    <t>VP</t>
  </si>
  <si>
    <t>DP</t>
  </si>
  <si>
    <t>Totals</t>
  </si>
  <si>
    <t>Fee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</si>
</sst>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.0000_);_(* \(#,##0.0000\);_(* &quot;-&quot;??_);_(@_)"/>
    <numFmt numFmtId="166" formatCode="_(* #,##0.000000_);_(* \(#,##0.000000\);_(* &quot;-&quot;??_);_(@_)"/>
    <numFmt numFmtId="167" formatCode="_(&quot;$&quot;* #,##0.000_);_(&quot;$&quot;* \(#,##0.000\);_(&quot;$&quot;* &quot;-&quot;??_);_(@_)"/>
    <numFmt numFmtId="168" formatCode="mm/dd/yy"/>
    <numFmt numFmtId="169" formatCode="mm/dd/yy;@"/>
    <numFmt numFmtId="170" formatCode="_(* #,##0.000_);_(* \(#,##0.0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10" fontId="0" fillId="0" borderId="0" xfId="3" applyNumberFormat="1" applyFont="1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166" fontId="0" fillId="0" borderId="0" xfId="1" applyNumberFormat="1" applyFont="1"/>
    <xf numFmtId="44" fontId="3" fillId="0" borderId="0" xfId="0" applyNumberFormat="1" applyFont="1" applyAlignment="1"/>
    <xf numFmtId="166" fontId="5" fillId="0" borderId="0" xfId="1" applyNumberFormat="1" applyFont="1" applyAlignment="1"/>
    <xf numFmtId="167" fontId="3" fillId="0" borderId="0" xfId="0" applyNumberFormat="1" applyFont="1" applyAlignment="1"/>
    <xf numFmtId="168" fontId="3" fillId="0" borderId="0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0" fontId="3" fillId="0" borderId="0" xfId="3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44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44" fontId="3" fillId="0" borderId="0" xfId="2" applyFont="1" applyAlignment="1">
      <alignment horizontal="center"/>
    </xf>
    <xf numFmtId="168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0" fontId="6" fillId="0" borderId="0" xfId="3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2" applyFont="1" applyAlignment="1">
      <alignment horizontal="center"/>
    </xf>
    <xf numFmtId="164" fontId="6" fillId="0" borderId="0" xfId="2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6" fontId="6" fillId="0" borderId="0" xfId="1" applyNumberFormat="1" applyFont="1" applyAlignment="1">
      <alignment horizontal="center"/>
    </xf>
    <xf numFmtId="0" fontId="4" fillId="0" borderId="0" xfId="0" applyFont="1"/>
    <xf numFmtId="168" fontId="4" fillId="0" borderId="0" xfId="0" applyNumberFormat="1" applyFont="1" applyAlignment="1">
      <alignment horizontal="center"/>
    </xf>
    <xf numFmtId="170" fontId="4" fillId="0" borderId="0" xfId="1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0" fontId="4" fillId="0" borderId="0" xfId="3" applyNumberFormat="1" applyFont="1" applyAlignment="1"/>
    <xf numFmtId="0" fontId="4" fillId="0" borderId="0" xfId="0" applyFont="1" applyAlignment="1">
      <alignment horizontal="center"/>
    </xf>
    <xf numFmtId="44" fontId="4" fillId="0" borderId="0" xfId="2" applyFont="1"/>
    <xf numFmtId="44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165" fontId="4" fillId="0" borderId="0" xfId="1" applyNumberFormat="1" applyFont="1"/>
    <xf numFmtId="166" fontId="4" fillId="0" borderId="0" xfId="1" applyNumberFormat="1" applyFont="1"/>
    <xf numFmtId="164" fontId="4" fillId="0" borderId="0" xfId="2" applyNumberFormat="1" applyFont="1"/>
    <xf numFmtId="165" fontId="3" fillId="0" borderId="0" xfId="1" applyNumberFormat="1" applyFont="1"/>
    <xf numFmtId="166" fontId="3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44" fontId="0" fillId="0" borderId="0" xfId="2" applyNumberFormat="1" applyFont="1"/>
    <xf numFmtId="168" fontId="3" fillId="0" borderId="1" xfId="0" applyNumberFormat="1" applyFont="1" applyBorder="1" applyAlignment="1">
      <alignment horizontal="center"/>
    </xf>
    <xf numFmtId="170" fontId="3" fillId="0" borderId="1" xfId="1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10" fontId="3" fillId="0" borderId="1" xfId="3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44" fontId="3" fillId="0" borderId="1" xfId="2" applyFont="1" applyBorder="1" applyAlignment="1"/>
    <xf numFmtId="44" fontId="3" fillId="0" borderId="1" xfId="2" applyFont="1" applyBorder="1" applyAlignment="1">
      <alignment horizontal="center"/>
    </xf>
    <xf numFmtId="44" fontId="3" fillId="0" borderId="1" xfId="2" applyFont="1" applyFill="1" applyBorder="1" applyAlignment="1">
      <alignment horizontal="center"/>
    </xf>
    <xf numFmtId="164" fontId="3" fillId="0" borderId="1" xfId="2" applyNumberFormat="1" applyFont="1" applyBorder="1" applyAlignment="1"/>
    <xf numFmtId="165" fontId="3" fillId="0" borderId="1" xfId="1" applyNumberFormat="1" applyFont="1" applyBorder="1" applyAlignment="1"/>
    <xf numFmtId="166" fontId="4" fillId="0" borderId="1" xfId="1" applyNumberFormat="1" applyFont="1" applyBorder="1"/>
    <xf numFmtId="44" fontId="3" fillId="0" borderId="1" xfId="2" applyFont="1" applyBorder="1"/>
    <xf numFmtId="168" fontId="3" fillId="0" borderId="0" xfId="0" applyNumberFormat="1" applyFont="1" applyAlignment="1">
      <alignment horizontal="center"/>
    </xf>
    <xf numFmtId="170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4" fontId="3" fillId="0" borderId="0" xfId="2" applyFont="1" applyAlignment="1"/>
    <xf numFmtId="164" fontId="3" fillId="0" borderId="0" xfId="2" applyNumberFormat="1" applyFont="1" applyAlignment="1"/>
    <xf numFmtId="165" fontId="3" fillId="0" borderId="0" xfId="1" applyNumberFormat="1" applyFont="1" applyAlignment="1"/>
    <xf numFmtId="44" fontId="3" fillId="0" borderId="0" xfId="2" applyFont="1"/>
    <xf numFmtId="170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/>
  </sheetViews>
  <sheetFormatPr defaultRowHeight="15"/>
  <cols>
    <col min="1" max="1" width="18" bestFit="1" customWidth="1"/>
    <col min="2" max="2" width="10.7109375" bestFit="1" customWidth="1"/>
    <col min="3" max="3" width="8.140625" bestFit="1" customWidth="1"/>
    <col min="4" max="5" width="8.85546875" bestFit="1" customWidth="1"/>
    <col min="6" max="6" width="6.28515625" style="3" bestFit="1" customWidth="1"/>
    <col min="7" max="7" width="6.42578125" bestFit="1" customWidth="1"/>
    <col min="8" max="8" width="10.28515625" style="4" bestFit="1" customWidth="1"/>
    <col min="9" max="9" width="8.42578125" style="4" bestFit="1" customWidth="1"/>
    <col min="10" max="10" width="10" style="4" bestFit="1" customWidth="1"/>
    <col min="11" max="11" width="10.28515625" style="4" bestFit="1" customWidth="1"/>
    <col min="12" max="12" width="9" style="4" bestFit="1" customWidth="1"/>
    <col min="13" max="13" width="11.85546875" style="5" bestFit="1" customWidth="1"/>
    <col min="14" max="14" width="11" style="6" bestFit="1" customWidth="1"/>
    <col min="15" max="15" width="10.7109375" style="7" bestFit="1" customWidth="1"/>
    <col min="16" max="16" width="11.42578125" style="4" bestFit="1" customWidth="1"/>
    <col min="257" max="257" width="17.7109375" bestFit="1" customWidth="1"/>
    <col min="258" max="258" width="10.7109375" bestFit="1" customWidth="1"/>
    <col min="259" max="259" width="8.140625" bestFit="1" customWidth="1"/>
    <col min="260" max="261" width="9" bestFit="1" customWidth="1"/>
    <col min="262" max="262" width="7" bestFit="1" customWidth="1"/>
    <col min="263" max="263" width="6.28515625" bestFit="1" customWidth="1"/>
    <col min="264" max="264" width="10.42578125" bestFit="1" customWidth="1"/>
    <col min="265" max="265" width="10.42578125" customWidth="1"/>
    <col min="266" max="266" width="10" bestFit="1" customWidth="1"/>
    <col min="267" max="267" width="10.28515625" bestFit="1" customWidth="1"/>
    <col min="268" max="268" width="9" bestFit="1" customWidth="1"/>
    <col min="269" max="269" width="10.85546875" bestFit="1" customWidth="1"/>
    <col min="270" max="271" width="10.7109375" bestFit="1" customWidth="1"/>
    <col min="272" max="272" width="10.28515625" bestFit="1" customWidth="1"/>
    <col min="513" max="513" width="17.7109375" bestFit="1" customWidth="1"/>
    <col min="514" max="514" width="10.7109375" bestFit="1" customWidth="1"/>
    <col min="515" max="515" width="8.140625" bestFit="1" customWidth="1"/>
    <col min="516" max="517" width="9" bestFit="1" customWidth="1"/>
    <col min="518" max="518" width="7" bestFit="1" customWidth="1"/>
    <col min="519" max="519" width="6.28515625" bestFit="1" customWidth="1"/>
    <col min="520" max="520" width="10.42578125" bestFit="1" customWidth="1"/>
    <col min="521" max="521" width="10.42578125" customWidth="1"/>
    <col min="522" max="522" width="10" bestFit="1" customWidth="1"/>
    <col min="523" max="523" width="10.28515625" bestFit="1" customWidth="1"/>
    <col min="524" max="524" width="9" bestFit="1" customWidth="1"/>
    <col min="525" max="525" width="10.85546875" bestFit="1" customWidth="1"/>
    <col min="526" max="527" width="10.7109375" bestFit="1" customWidth="1"/>
    <col min="528" max="528" width="10.28515625" bestFit="1" customWidth="1"/>
    <col min="769" max="769" width="17.7109375" bestFit="1" customWidth="1"/>
    <col min="770" max="770" width="10.7109375" bestFit="1" customWidth="1"/>
    <col min="771" max="771" width="8.140625" bestFit="1" customWidth="1"/>
    <col min="772" max="773" width="9" bestFit="1" customWidth="1"/>
    <col min="774" max="774" width="7" bestFit="1" customWidth="1"/>
    <col min="775" max="775" width="6.28515625" bestFit="1" customWidth="1"/>
    <col min="776" max="776" width="10.42578125" bestFit="1" customWidth="1"/>
    <col min="777" max="777" width="10.42578125" customWidth="1"/>
    <col min="778" max="778" width="10" bestFit="1" customWidth="1"/>
    <col min="779" max="779" width="10.28515625" bestFit="1" customWidth="1"/>
    <col min="780" max="780" width="9" bestFit="1" customWidth="1"/>
    <col min="781" max="781" width="10.85546875" bestFit="1" customWidth="1"/>
    <col min="782" max="783" width="10.7109375" bestFit="1" customWidth="1"/>
    <col min="784" max="784" width="10.28515625" bestFit="1" customWidth="1"/>
    <col min="1025" max="1025" width="17.7109375" bestFit="1" customWidth="1"/>
    <col min="1026" max="1026" width="10.7109375" bestFit="1" customWidth="1"/>
    <col min="1027" max="1027" width="8.140625" bestFit="1" customWidth="1"/>
    <col min="1028" max="1029" width="9" bestFit="1" customWidth="1"/>
    <col min="1030" max="1030" width="7" bestFit="1" customWidth="1"/>
    <col min="1031" max="1031" width="6.28515625" bestFit="1" customWidth="1"/>
    <col min="1032" max="1032" width="10.42578125" bestFit="1" customWidth="1"/>
    <col min="1033" max="1033" width="10.42578125" customWidth="1"/>
    <col min="1034" max="1034" width="10" bestFit="1" customWidth="1"/>
    <col min="1035" max="1035" width="10.28515625" bestFit="1" customWidth="1"/>
    <col min="1036" max="1036" width="9" bestFit="1" customWidth="1"/>
    <col min="1037" max="1037" width="10.85546875" bestFit="1" customWidth="1"/>
    <col min="1038" max="1039" width="10.7109375" bestFit="1" customWidth="1"/>
    <col min="1040" max="1040" width="10.28515625" bestFit="1" customWidth="1"/>
    <col min="1281" max="1281" width="17.7109375" bestFit="1" customWidth="1"/>
    <col min="1282" max="1282" width="10.7109375" bestFit="1" customWidth="1"/>
    <col min="1283" max="1283" width="8.140625" bestFit="1" customWidth="1"/>
    <col min="1284" max="1285" width="9" bestFit="1" customWidth="1"/>
    <col min="1286" max="1286" width="7" bestFit="1" customWidth="1"/>
    <col min="1287" max="1287" width="6.28515625" bestFit="1" customWidth="1"/>
    <col min="1288" max="1288" width="10.42578125" bestFit="1" customWidth="1"/>
    <col min="1289" max="1289" width="10.42578125" customWidth="1"/>
    <col min="1290" max="1290" width="10" bestFit="1" customWidth="1"/>
    <col min="1291" max="1291" width="10.28515625" bestFit="1" customWidth="1"/>
    <col min="1292" max="1292" width="9" bestFit="1" customWidth="1"/>
    <col min="1293" max="1293" width="10.85546875" bestFit="1" customWidth="1"/>
    <col min="1294" max="1295" width="10.7109375" bestFit="1" customWidth="1"/>
    <col min="1296" max="1296" width="10.28515625" bestFit="1" customWidth="1"/>
    <col min="1537" max="1537" width="17.7109375" bestFit="1" customWidth="1"/>
    <col min="1538" max="1538" width="10.7109375" bestFit="1" customWidth="1"/>
    <col min="1539" max="1539" width="8.140625" bestFit="1" customWidth="1"/>
    <col min="1540" max="1541" width="9" bestFit="1" customWidth="1"/>
    <col min="1542" max="1542" width="7" bestFit="1" customWidth="1"/>
    <col min="1543" max="1543" width="6.28515625" bestFit="1" customWidth="1"/>
    <col min="1544" max="1544" width="10.42578125" bestFit="1" customWidth="1"/>
    <col min="1545" max="1545" width="10.42578125" customWidth="1"/>
    <col min="1546" max="1546" width="10" bestFit="1" customWidth="1"/>
    <col min="1547" max="1547" width="10.28515625" bestFit="1" customWidth="1"/>
    <col min="1548" max="1548" width="9" bestFit="1" customWidth="1"/>
    <col min="1549" max="1549" width="10.85546875" bestFit="1" customWidth="1"/>
    <col min="1550" max="1551" width="10.7109375" bestFit="1" customWidth="1"/>
    <col min="1552" max="1552" width="10.28515625" bestFit="1" customWidth="1"/>
    <col min="1793" max="1793" width="17.7109375" bestFit="1" customWidth="1"/>
    <col min="1794" max="1794" width="10.7109375" bestFit="1" customWidth="1"/>
    <col min="1795" max="1795" width="8.140625" bestFit="1" customWidth="1"/>
    <col min="1796" max="1797" width="9" bestFit="1" customWidth="1"/>
    <col min="1798" max="1798" width="7" bestFit="1" customWidth="1"/>
    <col min="1799" max="1799" width="6.28515625" bestFit="1" customWidth="1"/>
    <col min="1800" max="1800" width="10.42578125" bestFit="1" customWidth="1"/>
    <col min="1801" max="1801" width="10.42578125" customWidth="1"/>
    <col min="1802" max="1802" width="10" bestFit="1" customWidth="1"/>
    <col min="1803" max="1803" width="10.28515625" bestFit="1" customWidth="1"/>
    <col min="1804" max="1804" width="9" bestFit="1" customWidth="1"/>
    <col min="1805" max="1805" width="10.85546875" bestFit="1" customWidth="1"/>
    <col min="1806" max="1807" width="10.7109375" bestFit="1" customWidth="1"/>
    <col min="1808" max="1808" width="10.28515625" bestFit="1" customWidth="1"/>
    <col min="2049" max="2049" width="17.7109375" bestFit="1" customWidth="1"/>
    <col min="2050" max="2050" width="10.7109375" bestFit="1" customWidth="1"/>
    <col min="2051" max="2051" width="8.140625" bestFit="1" customWidth="1"/>
    <col min="2052" max="2053" width="9" bestFit="1" customWidth="1"/>
    <col min="2054" max="2054" width="7" bestFit="1" customWidth="1"/>
    <col min="2055" max="2055" width="6.28515625" bestFit="1" customWidth="1"/>
    <col min="2056" max="2056" width="10.42578125" bestFit="1" customWidth="1"/>
    <col min="2057" max="2057" width="10.42578125" customWidth="1"/>
    <col min="2058" max="2058" width="10" bestFit="1" customWidth="1"/>
    <col min="2059" max="2059" width="10.28515625" bestFit="1" customWidth="1"/>
    <col min="2060" max="2060" width="9" bestFit="1" customWidth="1"/>
    <col min="2061" max="2061" width="10.85546875" bestFit="1" customWidth="1"/>
    <col min="2062" max="2063" width="10.7109375" bestFit="1" customWidth="1"/>
    <col min="2064" max="2064" width="10.28515625" bestFit="1" customWidth="1"/>
    <col min="2305" max="2305" width="17.7109375" bestFit="1" customWidth="1"/>
    <col min="2306" max="2306" width="10.7109375" bestFit="1" customWidth="1"/>
    <col min="2307" max="2307" width="8.140625" bestFit="1" customWidth="1"/>
    <col min="2308" max="2309" width="9" bestFit="1" customWidth="1"/>
    <col min="2310" max="2310" width="7" bestFit="1" customWidth="1"/>
    <col min="2311" max="2311" width="6.28515625" bestFit="1" customWidth="1"/>
    <col min="2312" max="2312" width="10.42578125" bestFit="1" customWidth="1"/>
    <col min="2313" max="2313" width="10.42578125" customWidth="1"/>
    <col min="2314" max="2314" width="10" bestFit="1" customWidth="1"/>
    <col min="2315" max="2315" width="10.28515625" bestFit="1" customWidth="1"/>
    <col min="2316" max="2316" width="9" bestFit="1" customWidth="1"/>
    <col min="2317" max="2317" width="10.85546875" bestFit="1" customWidth="1"/>
    <col min="2318" max="2319" width="10.7109375" bestFit="1" customWidth="1"/>
    <col min="2320" max="2320" width="10.28515625" bestFit="1" customWidth="1"/>
    <col min="2561" max="2561" width="17.7109375" bestFit="1" customWidth="1"/>
    <col min="2562" max="2562" width="10.7109375" bestFit="1" customWidth="1"/>
    <col min="2563" max="2563" width="8.140625" bestFit="1" customWidth="1"/>
    <col min="2564" max="2565" width="9" bestFit="1" customWidth="1"/>
    <col min="2566" max="2566" width="7" bestFit="1" customWidth="1"/>
    <col min="2567" max="2567" width="6.28515625" bestFit="1" customWidth="1"/>
    <col min="2568" max="2568" width="10.42578125" bestFit="1" customWidth="1"/>
    <col min="2569" max="2569" width="10.42578125" customWidth="1"/>
    <col min="2570" max="2570" width="10" bestFit="1" customWidth="1"/>
    <col min="2571" max="2571" width="10.28515625" bestFit="1" customWidth="1"/>
    <col min="2572" max="2572" width="9" bestFit="1" customWidth="1"/>
    <col min="2573" max="2573" width="10.85546875" bestFit="1" customWidth="1"/>
    <col min="2574" max="2575" width="10.7109375" bestFit="1" customWidth="1"/>
    <col min="2576" max="2576" width="10.28515625" bestFit="1" customWidth="1"/>
    <col min="2817" max="2817" width="17.7109375" bestFit="1" customWidth="1"/>
    <col min="2818" max="2818" width="10.7109375" bestFit="1" customWidth="1"/>
    <col min="2819" max="2819" width="8.140625" bestFit="1" customWidth="1"/>
    <col min="2820" max="2821" width="9" bestFit="1" customWidth="1"/>
    <col min="2822" max="2822" width="7" bestFit="1" customWidth="1"/>
    <col min="2823" max="2823" width="6.28515625" bestFit="1" customWidth="1"/>
    <col min="2824" max="2824" width="10.42578125" bestFit="1" customWidth="1"/>
    <col min="2825" max="2825" width="10.42578125" customWidth="1"/>
    <col min="2826" max="2826" width="10" bestFit="1" customWidth="1"/>
    <col min="2827" max="2827" width="10.28515625" bestFit="1" customWidth="1"/>
    <col min="2828" max="2828" width="9" bestFit="1" customWidth="1"/>
    <col min="2829" max="2829" width="10.85546875" bestFit="1" customWidth="1"/>
    <col min="2830" max="2831" width="10.7109375" bestFit="1" customWidth="1"/>
    <col min="2832" max="2832" width="10.28515625" bestFit="1" customWidth="1"/>
    <col min="3073" max="3073" width="17.7109375" bestFit="1" customWidth="1"/>
    <col min="3074" max="3074" width="10.7109375" bestFit="1" customWidth="1"/>
    <col min="3075" max="3075" width="8.140625" bestFit="1" customWidth="1"/>
    <col min="3076" max="3077" width="9" bestFit="1" customWidth="1"/>
    <col min="3078" max="3078" width="7" bestFit="1" customWidth="1"/>
    <col min="3079" max="3079" width="6.28515625" bestFit="1" customWidth="1"/>
    <col min="3080" max="3080" width="10.42578125" bestFit="1" customWidth="1"/>
    <col min="3081" max="3081" width="10.42578125" customWidth="1"/>
    <col min="3082" max="3082" width="10" bestFit="1" customWidth="1"/>
    <col min="3083" max="3083" width="10.28515625" bestFit="1" customWidth="1"/>
    <col min="3084" max="3084" width="9" bestFit="1" customWidth="1"/>
    <col min="3085" max="3085" width="10.85546875" bestFit="1" customWidth="1"/>
    <col min="3086" max="3087" width="10.7109375" bestFit="1" customWidth="1"/>
    <col min="3088" max="3088" width="10.28515625" bestFit="1" customWidth="1"/>
    <col min="3329" max="3329" width="17.7109375" bestFit="1" customWidth="1"/>
    <col min="3330" max="3330" width="10.7109375" bestFit="1" customWidth="1"/>
    <col min="3331" max="3331" width="8.140625" bestFit="1" customWidth="1"/>
    <col min="3332" max="3333" width="9" bestFit="1" customWidth="1"/>
    <col min="3334" max="3334" width="7" bestFit="1" customWidth="1"/>
    <col min="3335" max="3335" width="6.28515625" bestFit="1" customWidth="1"/>
    <col min="3336" max="3336" width="10.42578125" bestFit="1" customWidth="1"/>
    <col min="3337" max="3337" width="10.42578125" customWidth="1"/>
    <col min="3338" max="3338" width="10" bestFit="1" customWidth="1"/>
    <col min="3339" max="3339" width="10.28515625" bestFit="1" customWidth="1"/>
    <col min="3340" max="3340" width="9" bestFit="1" customWidth="1"/>
    <col min="3341" max="3341" width="10.85546875" bestFit="1" customWidth="1"/>
    <col min="3342" max="3343" width="10.7109375" bestFit="1" customWidth="1"/>
    <col min="3344" max="3344" width="10.28515625" bestFit="1" customWidth="1"/>
    <col min="3585" max="3585" width="17.7109375" bestFit="1" customWidth="1"/>
    <col min="3586" max="3586" width="10.7109375" bestFit="1" customWidth="1"/>
    <col min="3587" max="3587" width="8.140625" bestFit="1" customWidth="1"/>
    <col min="3588" max="3589" width="9" bestFit="1" customWidth="1"/>
    <col min="3590" max="3590" width="7" bestFit="1" customWidth="1"/>
    <col min="3591" max="3591" width="6.28515625" bestFit="1" customWidth="1"/>
    <col min="3592" max="3592" width="10.42578125" bestFit="1" customWidth="1"/>
    <col min="3593" max="3593" width="10.42578125" customWidth="1"/>
    <col min="3594" max="3594" width="10" bestFit="1" customWidth="1"/>
    <col min="3595" max="3595" width="10.28515625" bestFit="1" customWidth="1"/>
    <col min="3596" max="3596" width="9" bestFit="1" customWidth="1"/>
    <col min="3597" max="3597" width="10.85546875" bestFit="1" customWidth="1"/>
    <col min="3598" max="3599" width="10.7109375" bestFit="1" customWidth="1"/>
    <col min="3600" max="3600" width="10.28515625" bestFit="1" customWidth="1"/>
    <col min="3841" max="3841" width="17.7109375" bestFit="1" customWidth="1"/>
    <col min="3842" max="3842" width="10.7109375" bestFit="1" customWidth="1"/>
    <col min="3843" max="3843" width="8.140625" bestFit="1" customWidth="1"/>
    <col min="3844" max="3845" width="9" bestFit="1" customWidth="1"/>
    <col min="3846" max="3846" width="7" bestFit="1" customWidth="1"/>
    <col min="3847" max="3847" width="6.28515625" bestFit="1" customWidth="1"/>
    <col min="3848" max="3848" width="10.42578125" bestFit="1" customWidth="1"/>
    <col min="3849" max="3849" width="10.42578125" customWidth="1"/>
    <col min="3850" max="3850" width="10" bestFit="1" customWidth="1"/>
    <col min="3851" max="3851" width="10.28515625" bestFit="1" customWidth="1"/>
    <col min="3852" max="3852" width="9" bestFit="1" customWidth="1"/>
    <col min="3853" max="3853" width="10.85546875" bestFit="1" customWidth="1"/>
    <col min="3854" max="3855" width="10.7109375" bestFit="1" customWidth="1"/>
    <col min="3856" max="3856" width="10.28515625" bestFit="1" customWidth="1"/>
    <col min="4097" max="4097" width="17.7109375" bestFit="1" customWidth="1"/>
    <col min="4098" max="4098" width="10.7109375" bestFit="1" customWidth="1"/>
    <col min="4099" max="4099" width="8.140625" bestFit="1" customWidth="1"/>
    <col min="4100" max="4101" width="9" bestFit="1" customWidth="1"/>
    <col min="4102" max="4102" width="7" bestFit="1" customWidth="1"/>
    <col min="4103" max="4103" width="6.28515625" bestFit="1" customWidth="1"/>
    <col min="4104" max="4104" width="10.42578125" bestFit="1" customWidth="1"/>
    <col min="4105" max="4105" width="10.42578125" customWidth="1"/>
    <col min="4106" max="4106" width="10" bestFit="1" customWidth="1"/>
    <col min="4107" max="4107" width="10.28515625" bestFit="1" customWidth="1"/>
    <col min="4108" max="4108" width="9" bestFit="1" customWidth="1"/>
    <col min="4109" max="4109" width="10.85546875" bestFit="1" customWidth="1"/>
    <col min="4110" max="4111" width="10.7109375" bestFit="1" customWidth="1"/>
    <col min="4112" max="4112" width="10.28515625" bestFit="1" customWidth="1"/>
    <col min="4353" max="4353" width="17.7109375" bestFit="1" customWidth="1"/>
    <col min="4354" max="4354" width="10.7109375" bestFit="1" customWidth="1"/>
    <col min="4355" max="4355" width="8.140625" bestFit="1" customWidth="1"/>
    <col min="4356" max="4357" width="9" bestFit="1" customWidth="1"/>
    <col min="4358" max="4358" width="7" bestFit="1" customWidth="1"/>
    <col min="4359" max="4359" width="6.28515625" bestFit="1" customWidth="1"/>
    <col min="4360" max="4360" width="10.42578125" bestFit="1" customWidth="1"/>
    <col min="4361" max="4361" width="10.42578125" customWidth="1"/>
    <col min="4362" max="4362" width="10" bestFit="1" customWidth="1"/>
    <col min="4363" max="4363" width="10.28515625" bestFit="1" customWidth="1"/>
    <col min="4364" max="4364" width="9" bestFit="1" customWidth="1"/>
    <col min="4365" max="4365" width="10.85546875" bestFit="1" customWidth="1"/>
    <col min="4366" max="4367" width="10.7109375" bestFit="1" customWidth="1"/>
    <col min="4368" max="4368" width="10.28515625" bestFit="1" customWidth="1"/>
    <col min="4609" max="4609" width="17.7109375" bestFit="1" customWidth="1"/>
    <col min="4610" max="4610" width="10.7109375" bestFit="1" customWidth="1"/>
    <col min="4611" max="4611" width="8.140625" bestFit="1" customWidth="1"/>
    <col min="4612" max="4613" width="9" bestFit="1" customWidth="1"/>
    <col min="4614" max="4614" width="7" bestFit="1" customWidth="1"/>
    <col min="4615" max="4615" width="6.28515625" bestFit="1" customWidth="1"/>
    <col min="4616" max="4616" width="10.42578125" bestFit="1" customWidth="1"/>
    <col min="4617" max="4617" width="10.42578125" customWidth="1"/>
    <col min="4618" max="4618" width="10" bestFit="1" customWidth="1"/>
    <col min="4619" max="4619" width="10.28515625" bestFit="1" customWidth="1"/>
    <col min="4620" max="4620" width="9" bestFit="1" customWidth="1"/>
    <col min="4621" max="4621" width="10.85546875" bestFit="1" customWidth="1"/>
    <col min="4622" max="4623" width="10.7109375" bestFit="1" customWidth="1"/>
    <col min="4624" max="4624" width="10.28515625" bestFit="1" customWidth="1"/>
    <col min="4865" max="4865" width="17.7109375" bestFit="1" customWidth="1"/>
    <col min="4866" max="4866" width="10.7109375" bestFit="1" customWidth="1"/>
    <col min="4867" max="4867" width="8.140625" bestFit="1" customWidth="1"/>
    <col min="4868" max="4869" width="9" bestFit="1" customWidth="1"/>
    <col min="4870" max="4870" width="7" bestFit="1" customWidth="1"/>
    <col min="4871" max="4871" width="6.28515625" bestFit="1" customWidth="1"/>
    <col min="4872" max="4872" width="10.42578125" bestFit="1" customWidth="1"/>
    <col min="4873" max="4873" width="10.42578125" customWidth="1"/>
    <col min="4874" max="4874" width="10" bestFit="1" customWidth="1"/>
    <col min="4875" max="4875" width="10.28515625" bestFit="1" customWidth="1"/>
    <col min="4876" max="4876" width="9" bestFit="1" customWidth="1"/>
    <col min="4877" max="4877" width="10.85546875" bestFit="1" customWidth="1"/>
    <col min="4878" max="4879" width="10.7109375" bestFit="1" customWidth="1"/>
    <col min="4880" max="4880" width="10.28515625" bestFit="1" customWidth="1"/>
    <col min="5121" max="5121" width="17.7109375" bestFit="1" customWidth="1"/>
    <col min="5122" max="5122" width="10.7109375" bestFit="1" customWidth="1"/>
    <col min="5123" max="5123" width="8.140625" bestFit="1" customWidth="1"/>
    <col min="5124" max="5125" width="9" bestFit="1" customWidth="1"/>
    <col min="5126" max="5126" width="7" bestFit="1" customWidth="1"/>
    <col min="5127" max="5127" width="6.28515625" bestFit="1" customWidth="1"/>
    <col min="5128" max="5128" width="10.42578125" bestFit="1" customWidth="1"/>
    <col min="5129" max="5129" width="10.42578125" customWidth="1"/>
    <col min="5130" max="5130" width="10" bestFit="1" customWidth="1"/>
    <col min="5131" max="5131" width="10.28515625" bestFit="1" customWidth="1"/>
    <col min="5132" max="5132" width="9" bestFit="1" customWidth="1"/>
    <col min="5133" max="5133" width="10.85546875" bestFit="1" customWidth="1"/>
    <col min="5134" max="5135" width="10.7109375" bestFit="1" customWidth="1"/>
    <col min="5136" max="5136" width="10.28515625" bestFit="1" customWidth="1"/>
    <col min="5377" max="5377" width="17.7109375" bestFit="1" customWidth="1"/>
    <col min="5378" max="5378" width="10.7109375" bestFit="1" customWidth="1"/>
    <col min="5379" max="5379" width="8.140625" bestFit="1" customWidth="1"/>
    <col min="5380" max="5381" width="9" bestFit="1" customWidth="1"/>
    <col min="5382" max="5382" width="7" bestFit="1" customWidth="1"/>
    <col min="5383" max="5383" width="6.28515625" bestFit="1" customWidth="1"/>
    <col min="5384" max="5384" width="10.42578125" bestFit="1" customWidth="1"/>
    <col min="5385" max="5385" width="10.42578125" customWidth="1"/>
    <col min="5386" max="5386" width="10" bestFit="1" customWidth="1"/>
    <col min="5387" max="5387" width="10.28515625" bestFit="1" customWidth="1"/>
    <col min="5388" max="5388" width="9" bestFit="1" customWidth="1"/>
    <col min="5389" max="5389" width="10.85546875" bestFit="1" customWidth="1"/>
    <col min="5390" max="5391" width="10.7109375" bestFit="1" customWidth="1"/>
    <col min="5392" max="5392" width="10.28515625" bestFit="1" customWidth="1"/>
    <col min="5633" max="5633" width="17.7109375" bestFit="1" customWidth="1"/>
    <col min="5634" max="5634" width="10.7109375" bestFit="1" customWidth="1"/>
    <col min="5635" max="5635" width="8.140625" bestFit="1" customWidth="1"/>
    <col min="5636" max="5637" width="9" bestFit="1" customWidth="1"/>
    <col min="5638" max="5638" width="7" bestFit="1" customWidth="1"/>
    <col min="5639" max="5639" width="6.28515625" bestFit="1" customWidth="1"/>
    <col min="5640" max="5640" width="10.42578125" bestFit="1" customWidth="1"/>
    <col min="5641" max="5641" width="10.42578125" customWidth="1"/>
    <col min="5642" max="5642" width="10" bestFit="1" customWidth="1"/>
    <col min="5643" max="5643" width="10.28515625" bestFit="1" customWidth="1"/>
    <col min="5644" max="5644" width="9" bestFit="1" customWidth="1"/>
    <col min="5645" max="5645" width="10.85546875" bestFit="1" customWidth="1"/>
    <col min="5646" max="5647" width="10.7109375" bestFit="1" customWidth="1"/>
    <col min="5648" max="5648" width="10.28515625" bestFit="1" customWidth="1"/>
    <col min="5889" max="5889" width="17.7109375" bestFit="1" customWidth="1"/>
    <col min="5890" max="5890" width="10.7109375" bestFit="1" customWidth="1"/>
    <col min="5891" max="5891" width="8.140625" bestFit="1" customWidth="1"/>
    <col min="5892" max="5893" width="9" bestFit="1" customWidth="1"/>
    <col min="5894" max="5894" width="7" bestFit="1" customWidth="1"/>
    <col min="5895" max="5895" width="6.28515625" bestFit="1" customWidth="1"/>
    <col min="5896" max="5896" width="10.42578125" bestFit="1" customWidth="1"/>
    <col min="5897" max="5897" width="10.42578125" customWidth="1"/>
    <col min="5898" max="5898" width="10" bestFit="1" customWidth="1"/>
    <col min="5899" max="5899" width="10.28515625" bestFit="1" customWidth="1"/>
    <col min="5900" max="5900" width="9" bestFit="1" customWidth="1"/>
    <col min="5901" max="5901" width="10.85546875" bestFit="1" customWidth="1"/>
    <col min="5902" max="5903" width="10.7109375" bestFit="1" customWidth="1"/>
    <col min="5904" max="5904" width="10.28515625" bestFit="1" customWidth="1"/>
    <col min="6145" max="6145" width="17.7109375" bestFit="1" customWidth="1"/>
    <col min="6146" max="6146" width="10.7109375" bestFit="1" customWidth="1"/>
    <col min="6147" max="6147" width="8.140625" bestFit="1" customWidth="1"/>
    <col min="6148" max="6149" width="9" bestFit="1" customWidth="1"/>
    <col min="6150" max="6150" width="7" bestFit="1" customWidth="1"/>
    <col min="6151" max="6151" width="6.28515625" bestFit="1" customWidth="1"/>
    <col min="6152" max="6152" width="10.42578125" bestFit="1" customWidth="1"/>
    <col min="6153" max="6153" width="10.42578125" customWidth="1"/>
    <col min="6154" max="6154" width="10" bestFit="1" customWidth="1"/>
    <col min="6155" max="6155" width="10.28515625" bestFit="1" customWidth="1"/>
    <col min="6156" max="6156" width="9" bestFit="1" customWidth="1"/>
    <col min="6157" max="6157" width="10.85546875" bestFit="1" customWidth="1"/>
    <col min="6158" max="6159" width="10.7109375" bestFit="1" customWidth="1"/>
    <col min="6160" max="6160" width="10.28515625" bestFit="1" customWidth="1"/>
    <col min="6401" max="6401" width="17.7109375" bestFit="1" customWidth="1"/>
    <col min="6402" max="6402" width="10.7109375" bestFit="1" customWidth="1"/>
    <col min="6403" max="6403" width="8.140625" bestFit="1" customWidth="1"/>
    <col min="6404" max="6405" width="9" bestFit="1" customWidth="1"/>
    <col min="6406" max="6406" width="7" bestFit="1" customWidth="1"/>
    <col min="6407" max="6407" width="6.28515625" bestFit="1" customWidth="1"/>
    <col min="6408" max="6408" width="10.42578125" bestFit="1" customWidth="1"/>
    <col min="6409" max="6409" width="10.42578125" customWidth="1"/>
    <col min="6410" max="6410" width="10" bestFit="1" customWidth="1"/>
    <col min="6411" max="6411" width="10.28515625" bestFit="1" customWidth="1"/>
    <col min="6412" max="6412" width="9" bestFit="1" customWidth="1"/>
    <col min="6413" max="6413" width="10.85546875" bestFit="1" customWidth="1"/>
    <col min="6414" max="6415" width="10.7109375" bestFit="1" customWidth="1"/>
    <col min="6416" max="6416" width="10.28515625" bestFit="1" customWidth="1"/>
    <col min="6657" max="6657" width="17.7109375" bestFit="1" customWidth="1"/>
    <col min="6658" max="6658" width="10.7109375" bestFit="1" customWidth="1"/>
    <col min="6659" max="6659" width="8.140625" bestFit="1" customWidth="1"/>
    <col min="6660" max="6661" width="9" bestFit="1" customWidth="1"/>
    <col min="6662" max="6662" width="7" bestFit="1" customWidth="1"/>
    <col min="6663" max="6663" width="6.28515625" bestFit="1" customWidth="1"/>
    <col min="6664" max="6664" width="10.42578125" bestFit="1" customWidth="1"/>
    <col min="6665" max="6665" width="10.42578125" customWidth="1"/>
    <col min="6666" max="6666" width="10" bestFit="1" customWidth="1"/>
    <col min="6667" max="6667" width="10.28515625" bestFit="1" customWidth="1"/>
    <col min="6668" max="6668" width="9" bestFit="1" customWidth="1"/>
    <col min="6669" max="6669" width="10.85546875" bestFit="1" customWidth="1"/>
    <col min="6670" max="6671" width="10.7109375" bestFit="1" customWidth="1"/>
    <col min="6672" max="6672" width="10.28515625" bestFit="1" customWidth="1"/>
    <col min="6913" max="6913" width="17.7109375" bestFit="1" customWidth="1"/>
    <col min="6914" max="6914" width="10.7109375" bestFit="1" customWidth="1"/>
    <col min="6915" max="6915" width="8.140625" bestFit="1" customWidth="1"/>
    <col min="6916" max="6917" width="9" bestFit="1" customWidth="1"/>
    <col min="6918" max="6918" width="7" bestFit="1" customWidth="1"/>
    <col min="6919" max="6919" width="6.28515625" bestFit="1" customWidth="1"/>
    <col min="6920" max="6920" width="10.42578125" bestFit="1" customWidth="1"/>
    <col min="6921" max="6921" width="10.42578125" customWidth="1"/>
    <col min="6922" max="6922" width="10" bestFit="1" customWidth="1"/>
    <col min="6923" max="6923" width="10.28515625" bestFit="1" customWidth="1"/>
    <col min="6924" max="6924" width="9" bestFit="1" customWidth="1"/>
    <col min="6925" max="6925" width="10.85546875" bestFit="1" customWidth="1"/>
    <col min="6926" max="6927" width="10.7109375" bestFit="1" customWidth="1"/>
    <col min="6928" max="6928" width="10.28515625" bestFit="1" customWidth="1"/>
    <col min="7169" max="7169" width="17.7109375" bestFit="1" customWidth="1"/>
    <col min="7170" max="7170" width="10.7109375" bestFit="1" customWidth="1"/>
    <col min="7171" max="7171" width="8.140625" bestFit="1" customWidth="1"/>
    <col min="7172" max="7173" width="9" bestFit="1" customWidth="1"/>
    <col min="7174" max="7174" width="7" bestFit="1" customWidth="1"/>
    <col min="7175" max="7175" width="6.28515625" bestFit="1" customWidth="1"/>
    <col min="7176" max="7176" width="10.42578125" bestFit="1" customWidth="1"/>
    <col min="7177" max="7177" width="10.42578125" customWidth="1"/>
    <col min="7178" max="7178" width="10" bestFit="1" customWidth="1"/>
    <col min="7179" max="7179" width="10.28515625" bestFit="1" customWidth="1"/>
    <col min="7180" max="7180" width="9" bestFit="1" customWidth="1"/>
    <col min="7181" max="7181" width="10.85546875" bestFit="1" customWidth="1"/>
    <col min="7182" max="7183" width="10.7109375" bestFit="1" customWidth="1"/>
    <col min="7184" max="7184" width="10.28515625" bestFit="1" customWidth="1"/>
    <col min="7425" max="7425" width="17.7109375" bestFit="1" customWidth="1"/>
    <col min="7426" max="7426" width="10.7109375" bestFit="1" customWidth="1"/>
    <col min="7427" max="7427" width="8.140625" bestFit="1" customWidth="1"/>
    <col min="7428" max="7429" width="9" bestFit="1" customWidth="1"/>
    <col min="7430" max="7430" width="7" bestFit="1" customWidth="1"/>
    <col min="7431" max="7431" width="6.28515625" bestFit="1" customWidth="1"/>
    <col min="7432" max="7432" width="10.42578125" bestFit="1" customWidth="1"/>
    <col min="7433" max="7433" width="10.42578125" customWidth="1"/>
    <col min="7434" max="7434" width="10" bestFit="1" customWidth="1"/>
    <col min="7435" max="7435" width="10.28515625" bestFit="1" customWidth="1"/>
    <col min="7436" max="7436" width="9" bestFit="1" customWidth="1"/>
    <col min="7437" max="7437" width="10.85546875" bestFit="1" customWidth="1"/>
    <col min="7438" max="7439" width="10.7109375" bestFit="1" customWidth="1"/>
    <col min="7440" max="7440" width="10.28515625" bestFit="1" customWidth="1"/>
    <col min="7681" max="7681" width="17.7109375" bestFit="1" customWidth="1"/>
    <col min="7682" max="7682" width="10.7109375" bestFit="1" customWidth="1"/>
    <col min="7683" max="7683" width="8.140625" bestFit="1" customWidth="1"/>
    <col min="7684" max="7685" width="9" bestFit="1" customWidth="1"/>
    <col min="7686" max="7686" width="7" bestFit="1" customWidth="1"/>
    <col min="7687" max="7687" width="6.28515625" bestFit="1" customWidth="1"/>
    <col min="7688" max="7688" width="10.42578125" bestFit="1" customWidth="1"/>
    <col min="7689" max="7689" width="10.42578125" customWidth="1"/>
    <col min="7690" max="7690" width="10" bestFit="1" customWidth="1"/>
    <col min="7691" max="7691" width="10.28515625" bestFit="1" customWidth="1"/>
    <col min="7692" max="7692" width="9" bestFit="1" customWidth="1"/>
    <col min="7693" max="7693" width="10.85546875" bestFit="1" customWidth="1"/>
    <col min="7694" max="7695" width="10.7109375" bestFit="1" customWidth="1"/>
    <col min="7696" max="7696" width="10.28515625" bestFit="1" customWidth="1"/>
    <col min="7937" max="7937" width="17.7109375" bestFit="1" customWidth="1"/>
    <col min="7938" max="7938" width="10.7109375" bestFit="1" customWidth="1"/>
    <col min="7939" max="7939" width="8.140625" bestFit="1" customWidth="1"/>
    <col min="7940" max="7941" width="9" bestFit="1" customWidth="1"/>
    <col min="7942" max="7942" width="7" bestFit="1" customWidth="1"/>
    <col min="7943" max="7943" width="6.28515625" bestFit="1" customWidth="1"/>
    <col min="7944" max="7944" width="10.42578125" bestFit="1" customWidth="1"/>
    <col min="7945" max="7945" width="10.42578125" customWidth="1"/>
    <col min="7946" max="7946" width="10" bestFit="1" customWidth="1"/>
    <col min="7947" max="7947" width="10.28515625" bestFit="1" customWidth="1"/>
    <col min="7948" max="7948" width="9" bestFit="1" customWidth="1"/>
    <col min="7949" max="7949" width="10.85546875" bestFit="1" customWidth="1"/>
    <col min="7950" max="7951" width="10.7109375" bestFit="1" customWidth="1"/>
    <col min="7952" max="7952" width="10.28515625" bestFit="1" customWidth="1"/>
    <col min="8193" max="8193" width="17.7109375" bestFit="1" customWidth="1"/>
    <col min="8194" max="8194" width="10.7109375" bestFit="1" customWidth="1"/>
    <col min="8195" max="8195" width="8.140625" bestFit="1" customWidth="1"/>
    <col min="8196" max="8197" width="9" bestFit="1" customWidth="1"/>
    <col min="8198" max="8198" width="7" bestFit="1" customWidth="1"/>
    <col min="8199" max="8199" width="6.28515625" bestFit="1" customWidth="1"/>
    <col min="8200" max="8200" width="10.42578125" bestFit="1" customWidth="1"/>
    <col min="8201" max="8201" width="10.42578125" customWidth="1"/>
    <col min="8202" max="8202" width="10" bestFit="1" customWidth="1"/>
    <col min="8203" max="8203" width="10.28515625" bestFit="1" customWidth="1"/>
    <col min="8204" max="8204" width="9" bestFit="1" customWidth="1"/>
    <col min="8205" max="8205" width="10.85546875" bestFit="1" customWidth="1"/>
    <col min="8206" max="8207" width="10.7109375" bestFit="1" customWidth="1"/>
    <col min="8208" max="8208" width="10.28515625" bestFit="1" customWidth="1"/>
    <col min="8449" max="8449" width="17.7109375" bestFit="1" customWidth="1"/>
    <col min="8450" max="8450" width="10.7109375" bestFit="1" customWidth="1"/>
    <col min="8451" max="8451" width="8.140625" bestFit="1" customWidth="1"/>
    <col min="8452" max="8453" width="9" bestFit="1" customWidth="1"/>
    <col min="8454" max="8454" width="7" bestFit="1" customWidth="1"/>
    <col min="8455" max="8455" width="6.28515625" bestFit="1" customWidth="1"/>
    <col min="8456" max="8456" width="10.42578125" bestFit="1" customWidth="1"/>
    <col min="8457" max="8457" width="10.42578125" customWidth="1"/>
    <col min="8458" max="8458" width="10" bestFit="1" customWidth="1"/>
    <col min="8459" max="8459" width="10.28515625" bestFit="1" customWidth="1"/>
    <col min="8460" max="8460" width="9" bestFit="1" customWidth="1"/>
    <col min="8461" max="8461" width="10.85546875" bestFit="1" customWidth="1"/>
    <col min="8462" max="8463" width="10.7109375" bestFit="1" customWidth="1"/>
    <col min="8464" max="8464" width="10.28515625" bestFit="1" customWidth="1"/>
    <col min="8705" max="8705" width="17.7109375" bestFit="1" customWidth="1"/>
    <col min="8706" max="8706" width="10.7109375" bestFit="1" customWidth="1"/>
    <col min="8707" max="8707" width="8.140625" bestFit="1" customWidth="1"/>
    <col min="8708" max="8709" width="9" bestFit="1" customWidth="1"/>
    <col min="8710" max="8710" width="7" bestFit="1" customWidth="1"/>
    <col min="8711" max="8711" width="6.28515625" bestFit="1" customWidth="1"/>
    <col min="8712" max="8712" width="10.42578125" bestFit="1" customWidth="1"/>
    <col min="8713" max="8713" width="10.42578125" customWidth="1"/>
    <col min="8714" max="8714" width="10" bestFit="1" customWidth="1"/>
    <col min="8715" max="8715" width="10.28515625" bestFit="1" customWidth="1"/>
    <col min="8716" max="8716" width="9" bestFit="1" customWidth="1"/>
    <col min="8717" max="8717" width="10.85546875" bestFit="1" customWidth="1"/>
    <col min="8718" max="8719" width="10.7109375" bestFit="1" customWidth="1"/>
    <col min="8720" max="8720" width="10.28515625" bestFit="1" customWidth="1"/>
    <col min="8961" max="8961" width="17.7109375" bestFit="1" customWidth="1"/>
    <col min="8962" max="8962" width="10.7109375" bestFit="1" customWidth="1"/>
    <col min="8963" max="8963" width="8.140625" bestFit="1" customWidth="1"/>
    <col min="8964" max="8965" width="9" bestFit="1" customWidth="1"/>
    <col min="8966" max="8966" width="7" bestFit="1" customWidth="1"/>
    <col min="8967" max="8967" width="6.28515625" bestFit="1" customWidth="1"/>
    <col min="8968" max="8968" width="10.42578125" bestFit="1" customWidth="1"/>
    <col min="8969" max="8969" width="10.42578125" customWidth="1"/>
    <col min="8970" max="8970" width="10" bestFit="1" customWidth="1"/>
    <col min="8971" max="8971" width="10.28515625" bestFit="1" customWidth="1"/>
    <col min="8972" max="8972" width="9" bestFit="1" customWidth="1"/>
    <col min="8973" max="8973" width="10.85546875" bestFit="1" customWidth="1"/>
    <col min="8974" max="8975" width="10.7109375" bestFit="1" customWidth="1"/>
    <col min="8976" max="8976" width="10.28515625" bestFit="1" customWidth="1"/>
    <col min="9217" max="9217" width="17.7109375" bestFit="1" customWidth="1"/>
    <col min="9218" max="9218" width="10.7109375" bestFit="1" customWidth="1"/>
    <col min="9219" max="9219" width="8.140625" bestFit="1" customWidth="1"/>
    <col min="9220" max="9221" width="9" bestFit="1" customWidth="1"/>
    <col min="9222" max="9222" width="7" bestFit="1" customWidth="1"/>
    <col min="9223" max="9223" width="6.28515625" bestFit="1" customWidth="1"/>
    <col min="9224" max="9224" width="10.42578125" bestFit="1" customWidth="1"/>
    <col min="9225" max="9225" width="10.42578125" customWidth="1"/>
    <col min="9226" max="9226" width="10" bestFit="1" customWidth="1"/>
    <col min="9227" max="9227" width="10.28515625" bestFit="1" customWidth="1"/>
    <col min="9228" max="9228" width="9" bestFit="1" customWidth="1"/>
    <col min="9229" max="9229" width="10.85546875" bestFit="1" customWidth="1"/>
    <col min="9230" max="9231" width="10.7109375" bestFit="1" customWidth="1"/>
    <col min="9232" max="9232" width="10.28515625" bestFit="1" customWidth="1"/>
    <col min="9473" max="9473" width="17.7109375" bestFit="1" customWidth="1"/>
    <col min="9474" max="9474" width="10.7109375" bestFit="1" customWidth="1"/>
    <col min="9475" max="9475" width="8.140625" bestFit="1" customWidth="1"/>
    <col min="9476" max="9477" width="9" bestFit="1" customWidth="1"/>
    <col min="9478" max="9478" width="7" bestFit="1" customWidth="1"/>
    <col min="9479" max="9479" width="6.28515625" bestFit="1" customWidth="1"/>
    <col min="9480" max="9480" width="10.42578125" bestFit="1" customWidth="1"/>
    <col min="9481" max="9481" width="10.42578125" customWidth="1"/>
    <col min="9482" max="9482" width="10" bestFit="1" customWidth="1"/>
    <col min="9483" max="9483" width="10.28515625" bestFit="1" customWidth="1"/>
    <col min="9484" max="9484" width="9" bestFit="1" customWidth="1"/>
    <col min="9485" max="9485" width="10.85546875" bestFit="1" customWidth="1"/>
    <col min="9486" max="9487" width="10.7109375" bestFit="1" customWidth="1"/>
    <col min="9488" max="9488" width="10.28515625" bestFit="1" customWidth="1"/>
    <col min="9729" max="9729" width="17.7109375" bestFit="1" customWidth="1"/>
    <col min="9730" max="9730" width="10.7109375" bestFit="1" customWidth="1"/>
    <col min="9731" max="9731" width="8.140625" bestFit="1" customWidth="1"/>
    <col min="9732" max="9733" width="9" bestFit="1" customWidth="1"/>
    <col min="9734" max="9734" width="7" bestFit="1" customWidth="1"/>
    <col min="9735" max="9735" width="6.28515625" bestFit="1" customWidth="1"/>
    <col min="9736" max="9736" width="10.42578125" bestFit="1" customWidth="1"/>
    <col min="9737" max="9737" width="10.42578125" customWidth="1"/>
    <col min="9738" max="9738" width="10" bestFit="1" customWidth="1"/>
    <col min="9739" max="9739" width="10.28515625" bestFit="1" customWidth="1"/>
    <col min="9740" max="9740" width="9" bestFit="1" customWidth="1"/>
    <col min="9741" max="9741" width="10.85546875" bestFit="1" customWidth="1"/>
    <col min="9742" max="9743" width="10.7109375" bestFit="1" customWidth="1"/>
    <col min="9744" max="9744" width="10.28515625" bestFit="1" customWidth="1"/>
    <col min="9985" max="9985" width="17.7109375" bestFit="1" customWidth="1"/>
    <col min="9986" max="9986" width="10.7109375" bestFit="1" customWidth="1"/>
    <col min="9987" max="9987" width="8.140625" bestFit="1" customWidth="1"/>
    <col min="9988" max="9989" width="9" bestFit="1" customWidth="1"/>
    <col min="9990" max="9990" width="7" bestFit="1" customWidth="1"/>
    <col min="9991" max="9991" width="6.28515625" bestFit="1" customWidth="1"/>
    <col min="9992" max="9992" width="10.42578125" bestFit="1" customWidth="1"/>
    <col min="9993" max="9993" width="10.42578125" customWidth="1"/>
    <col min="9994" max="9994" width="10" bestFit="1" customWidth="1"/>
    <col min="9995" max="9995" width="10.28515625" bestFit="1" customWidth="1"/>
    <col min="9996" max="9996" width="9" bestFit="1" customWidth="1"/>
    <col min="9997" max="9997" width="10.85546875" bestFit="1" customWidth="1"/>
    <col min="9998" max="9999" width="10.7109375" bestFit="1" customWidth="1"/>
    <col min="10000" max="10000" width="10.28515625" bestFit="1" customWidth="1"/>
    <col min="10241" max="10241" width="17.7109375" bestFit="1" customWidth="1"/>
    <col min="10242" max="10242" width="10.7109375" bestFit="1" customWidth="1"/>
    <col min="10243" max="10243" width="8.140625" bestFit="1" customWidth="1"/>
    <col min="10244" max="10245" width="9" bestFit="1" customWidth="1"/>
    <col min="10246" max="10246" width="7" bestFit="1" customWidth="1"/>
    <col min="10247" max="10247" width="6.28515625" bestFit="1" customWidth="1"/>
    <col min="10248" max="10248" width="10.42578125" bestFit="1" customWidth="1"/>
    <col min="10249" max="10249" width="10.42578125" customWidth="1"/>
    <col min="10250" max="10250" width="10" bestFit="1" customWidth="1"/>
    <col min="10251" max="10251" width="10.28515625" bestFit="1" customWidth="1"/>
    <col min="10252" max="10252" width="9" bestFit="1" customWidth="1"/>
    <col min="10253" max="10253" width="10.85546875" bestFit="1" customWidth="1"/>
    <col min="10254" max="10255" width="10.7109375" bestFit="1" customWidth="1"/>
    <col min="10256" max="10256" width="10.28515625" bestFit="1" customWidth="1"/>
    <col min="10497" max="10497" width="17.7109375" bestFit="1" customWidth="1"/>
    <col min="10498" max="10498" width="10.7109375" bestFit="1" customWidth="1"/>
    <col min="10499" max="10499" width="8.140625" bestFit="1" customWidth="1"/>
    <col min="10500" max="10501" width="9" bestFit="1" customWidth="1"/>
    <col min="10502" max="10502" width="7" bestFit="1" customWidth="1"/>
    <col min="10503" max="10503" width="6.28515625" bestFit="1" customWidth="1"/>
    <col min="10504" max="10504" width="10.42578125" bestFit="1" customWidth="1"/>
    <col min="10505" max="10505" width="10.42578125" customWidth="1"/>
    <col min="10506" max="10506" width="10" bestFit="1" customWidth="1"/>
    <col min="10507" max="10507" width="10.28515625" bestFit="1" customWidth="1"/>
    <col min="10508" max="10508" width="9" bestFit="1" customWidth="1"/>
    <col min="10509" max="10509" width="10.85546875" bestFit="1" customWidth="1"/>
    <col min="10510" max="10511" width="10.7109375" bestFit="1" customWidth="1"/>
    <col min="10512" max="10512" width="10.28515625" bestFit="1" customWidth="1"/>
    <col min="10753" max="10753" width="17.7109375" bestFit="1" customWidth="1"/>
    <col min="10754" max="10754" width="10.7109375" bestFit="1" customWidth="1"/>
    <col min="10755" max="10755" width="8.140625" bestFit="1" customWidth="1"/>
    <col min="10756" max="10757" width="9" bestFit="1" customWidth="1"/>
    <col min="10758" max="10758" width="7" bestFit="1" customWidth="1"/>
    <col min="10759" max="10759" width="6.28515625" bestFit="1" customWidth="1"/>
    <col min="10760" max="10760" width="10.42578125" bestFit="1" customWidth="1"/>
    <col min="10761" max="10761" width="10.42578125" customWidth="1"/>
    <col min="10762" max="10762" width="10" bestFit="1" customWidth="1"/>
    <col min="10763" max="10763" width="10.28515625" bestFit="1" customWidth="1"/>
    <col min="10764" max="10764" width="9" bestFit="1" customWidth="1"/>
    <col min="10765" max="10765" width="10.85546875" bestFit="1" customWidth="1"/>
    <col min="10766" max="10767" width="10.7109375" bestFit="1" customWidth="1"/>
    <col min="10768" max="10768" width="10.28515625" bestFit="1" customWidth="1"/>
    <col min="11009" max="11009" width="17.7109375" bestFit="1" customWidth="1"/>
    <col min="11010" max="11010" width="10.7109375" bestFit="1" customWidth="1"/>
    <col min="11011" max="11011" width="8.140625" bestFit="1" customWidth="1"/>
    <col min="11012" max="11013" width="9" bestFit="1" customWidth="1"/>
    <col min="11014" max="11014" width="7" bestFit="1" customWidth="1"/>
    <col min="11015" max="11015" width="6.28515625" bestFit="1" customWidth="1"/>
    <col min="11016" max="11016" width="10.42578125" bestFit="1" customWidth="1"/>
    <col min="11017" max="11017" width="10.42578125" customWidth="1"/>
    <col min="11018" max="11018" width="10" bestFit="1" customWidth="1"/>
    <col min="11019" max="11019" width="10.28515625" bestFit="1" customWidth="1"/>
    <col min="11020" max="11020" width="9" bestFit="1" customWidth="1"/>
    <col min="11021" max="11021" width="10.85546875" bestFit="1" customWidth="1"/>
    <col min="11022" max="11023" width="10.7109375" bestFit="1" customWidth="1"/>
    <col min="11024" max="11024" width="10.28515625" bestFit="1" customWidth="1"/>
    <col min="11265" max="11265" width="17.7109375" bestFit="1" customWidth="1"/>
    <col min="11266" max="11266" width="10.7109375" bestFit="1" customWidth="1"/>
    <col min="11267" max="11267" width="8.140625" bestFit="1" customWidth="1"/>
    <col min="11268" max="11269" width="9" bestFit="1" customWidth="1"/>
    <col min="11270" max="11270" width="7" bestFit="1" customWidth="1"/>
    <col min="11271" max="11271" width="6.28515625" bestFit="1" customWidth="1"/>
    <col min="11272" max="11272" width="10.42578125" bestFit="1" customWidth="1"/>
    <col min="11273" max="11273" width="10.42578125" customWidth="1"/>
    <col min="11274" max="11274" width="10" bestFit="1" customWidth="1"/>
    <col min="11275" max="11275" width="10.28515625" bestFit="1" customWidth="1"/>
    <col min="11276" max="11276" width="9" bestFit="1" customWidth="1"/>
    <col min="11277" max="11277" width="10.85546875" bestFit="1" customWidth="1"/>
    <col min="11278" max="11279" width="10.7109375" bestFit="1" customWidth="1"/>
    <col min="11280" max="11280" width="10.28515625" bestFit="1" customWidth="1"/>
    <col min="11521" max="11521" width="17.7109375" bestFit="1" customWidth="1"/>
    <col min="11522" max="11522" width="10.7109375" bestFit="1" customWidth="1"/>
    <col min="11523" max="11523" width="8.140625" bestFit="1" customWidth="1"/>
    <col min="11524" max="11525" width="9" bestFit="1" customWidth="1"/>
    <col min="11526" max="11526" width="7" bestFit="1" customWidth="1"/>
    <col min="11527" max="11527" width="6.28515625" bestFit="1" customWidth="1"/>
    <col min="11528" max="11528" width="10.42578125" bestFit="1" customWidth="1"/>
    <col min="11529" max="11529" width="10.42578125" customWidth="1"/>
    <col min="11530" max="11530" width="10" bestFit="1" customWidth="1"/>
    <col min="11531" max="11531" width="10.28515625" bestFit="1" customWidth="1"/>
    <col min="11532" max="11532" width="9" bestFit="1" customWidth="1"/>
    <col min="11533" max="11533" width="10.85546875" bestFit="1" customWidth="1"/>
    <col min="11534" max="11535" width="10.7109375" bestFit="1" customWidth="1"/>
    <col min="11536" max="11536" width="10.28515625" bestFit="1" customWidth="1"/>
    <col min="11777" max="11777" width="17.7109375" bestFit="1" customWidth="1"/>
    <col min="11778" max="11778" width="10.7109375" bestFit="1" customWidth="1"/>
    <col min="11779" max="11779" width="8.140625" bestFit="1" customWidth="1"/>
    <col min="11780" max="11781" width="9" bestFit="1" customWidth="1"/>
    <col min="11782" max="11782" width="7" bestFit="1" customWidth="1"/>
    <col min="11783" max="11783" width="6.28515625" bestFit="1" customWidth="1"/>
    <col min="11784" max="11784" width="10.42578125" bestFit="1" customWidth="1"/>
    <col min="11785" max="11785" width="10.42578125" customWidth="1"/>
    <col min="11786" max="11786" width="10" bestFit="1" customWidth="1"/>
    <col min="11787" max="11787" width="10.28515625" bestFit="1" customWidth="1"/>
    <col min="11788" max="11788" width="9" bestFit="1" customWidth="1"/>
    <col min="11789" max="11789" width="10.85546875" bestFit="1" customWidth="1"/>
    <col min="11790" max="11791" width="10.7109375" bestFit="1" customWidth="1"/>
    <col min="11792" max="11792" width="10.28515625" bestFit="1" customWidth="1"/>
    <col min="12033" max="12033" width="17.7109375" bestFit="1" customWidth="1"/>
    <col min="12034" max="12034" width="10.7109375" bestFit="1" customWidth="1"/>
    <col min="12035" max="12035" width="8.140625" bestFit="1" customWidth="1"/>
    <col min="12036" max="12037" width="9" bestFit="1" customWidth="1"/>
    <col min="12038" max="12038" width="7" bestFit="1" customWidth="1"/>
    <col min="12039" max="12039" width="6.28515625" bestFit="1" customWidth="1"/>
    <col min="12040" max="12040" width="10.42578125" bestFit="1" customWidth="1"/>
    <col min="12041" max="12041" width="10.42578125" customWidth="1"/>
    <col min="12042" max="12042" width="10" bestFit="1" customWidth="1"/>
    <col min="12043" max="12043" width="10.28515625" bestFit="1" customWidth="1"/>
    <col min="12044" max="12044" width="9" bestFit="1" customWidth="1"/>
    <col min="12045" max="12045" width="10.85546875" bestFit="1" customWidth="1"/>
    <col min="12046" max="12047" width="10.7109375" bestFit="1" customWidth="1"/>
    <col min="12048" max="12048" width="10.28515625" bestFit="1" customWidth="1"/>
    <col min="12289" max="12289" width="17.7109375" bestFit="1" customWidth="1"/>
    <col min="12290" max="12290" width="10.7109375" bestFit="1" customWidth="1"/>
    <col min="12291" max="12291" width="8.140625" bestFit="1" customWidth="1"/>
    <col min="12292" max="12293" width="9" bestFit="1" customWidth="1"/>
    <col min="12294" max="12294" width="7" bestFit="1" customWidth="1"/>
    <col min="12295" max="12295" width="6.28515625" bestFit="1" customWidth="1"/>
    <col min="12296" max="12296" width="10.42578125" bestFit="1" customWidth="1"/>
    <col min="12297" max="12297" width="10.42578125" customWidth="1"/>
    <col min="12298" max="12298" width="10" bestFit="1" customWidth="1"/>
    <col min="12299" max="12299" width="10.28515625" bestFit="1" customWidth="1"/>
    <col min="12300" max="12300" width="9" bestFit="1" customWidth="1"/>
    <col min="12301" max="12301" width="10.85546875" bestFit="1" customWidth="1"/>
    <col min="12302" max="12303" width="10.7109375" bestFit="1" customWidth="1"/>
    <col min="12304" max="12304" width="10.28515625" bestFit="1" customWidth="1"/>
    <col min="12545" max="12545" width="17.7109375" bestFit="1" customWidth="1"/>
    <col min="12546" max="12546" width="10.7109375" bestFit="1" customWidth="1"/>
    <col min="12547" max="12547" width="8.140625" bestFit="1" customWidth="1"/>
    <col min="12548" max="12549" width="9" bestFit="1" customWidth="1"/>
    <col min="12550" max="12550" width="7" bestFit="1" customWidth="1"/>
    <col min="12551" max="12551" width="6.28515625" bestFit="1" customWidth="1"/>
    <col min="12552" max="12552" width="10.42578125" bestFit="1" customWidth="1"/>
    <col min="12553" max="12553" width="10.42578125" customWidth="1"/>
    <col min="12554" max="12554" width="10" bestFit="1" customWidth="1"/>
    <col min="12555" max="12555" width="10.28515625" bestFit="1" customWidth="1"/>
    <col min="12556" max="12556" width="9" bestFit="1" customWidth="1"/>
    <col min="12557" max="12557" width="10.85546875" bestFit="1" customWidth="1"/>
    <col min="12558" max="12559" width="10.7109375" bestFit="1" customWidth="1"/>
    <col min="12560" max="12560" width="10.28515625" bestFit="1" customWidth="1"/>
    <col min="12801" max="12801" width="17.7109375" bestFit="1" customWidth="1"/>
    <col min="12802" max="12802" width="10.7109375" bestFit="1" customWidth="1"/>
    <col min="12803" max="12803" width="8.140625" bestFit="1" customWidth="1"/>
    <col min="12804" max="12805" width="9" bestFit="1" customWidth="1"/>
    <col min="12806" max="12806" width="7" bestFit="1" customWidth="1"/>
    <col min="12807" max="12807" width="6.28515625" bestFit="1" customWidth="1"/>
    <col min="12808" max="12808" width="10.42578125" bestFit="1" customWidth="1"/>
    <col min="12809" max="12809" width="10.42578125" customWidth="1"/>
    <col min="12810" max="12810" width="10" bestFit="1" customWidth="1"/>
    <col min="12811" max="12811" width="10.28515625" bestFit="1" customWidth="1"/>
    <col min="12812" max="12812" width="9" bestFit="1" customWidth="1"/>
    <col min="12813" max="12813" width="10.85546875" bestFit="1" customWidth="1"/>
    <col min="12814" max="12815" width="10.7109375" bestFit="1" customWidth="1"/>
    <col min="12816" max="12816" width="10.28515625" bestFit="1" customWidth="1"/>
    <col min="13057" max="13057" width="17.7109375" bestFit="1" customWidth="1"/>
    <col min="13058" max="13058" width="10.7109375" bestFit="1" customWidth="1"/>
    <col min="13059" max="13059" width="8.140625" bestFit="1" customWidth="1"/>
    <col min="13060" max="13061" width="9" bestFit="1" customWidth="1"/>
    <col min="13062" max="13062" width="7" bestFit="1" customWidth="1"/>
    <col min="13063" max="13063" width="6.28515625" bestFit="1" customWidth="1"/>
    <col min="13064" max="13064" width="10.42578125" bestFit="1" customWidth="1"/>
    <col min="13065" max="13065" width="10.42578125" customWidth="1"/>
    <col min="13066" max="13066" width="10" bestFit="1" customWidth="1"/>
    <col min="13067" max="13067" width="10.28515625" bestFit="1" customWidth="1"/>
    <col min="13068" max="13068" width="9" bestFit="1" customWidth="1"/>
    <col min="13069" max="13069" width="10.85546875" bestFit="1" customWidth="1"/>
    <col min="13070" max="13071" width="10.7109375" bestFit="1" customWidth="1"/>
    <col min="13072" max="13072" width="10.28515625" bestFit="1" customWidth="1"/>
    <col min="13313" max="13313" width="17.7109375" bestFit="1" customWidth="1"/>
    <col min="13314" max="13314" width="10.7109375" bestFit="1" customWidth="1"/>
    <col min="13315" max="13315" width="8.140625" bestFit="1" customWidth="1"/>
    <col min="13316" max="13317" width="9" bestFit="1" customWidth="1"/>
    <col min="13318" max="13318" width="7" bestFit="1" customWidth="1"/>
    <col min="13319" max="13319" width="6.28515625" bestFit="1" customWidth="1"/>
    <col min="13320" max="13320" width="10.42578125" bestFit="1" customWidth="1"/>
    <col min="13321" max="13321" width="10.42578125" customWidth="1"/>
    <col min="13322" max="13322" width="10" bestFit="1" customWidth="1"/>
    <col min="13323" max="13323" width="10.28515625" bestFit="1" customWidth="1"/>
    <col min="13324" max="13324" width="9" bestFit="1" customWidth="1"/>
    <col min="13325" max="13325" width="10.85546875" bestFit="1" customWidth="1"/>
    <col min="13326" max="13327" width="10.7109375" bestFit="1" customWidth="1"/>
    <col min="13328" max="13328" width="10.28515625" bestFit="1" customWidth="1"/>
    <col min="13569" max="13569" width="17.7109375" bestFit="1" customWidth="1"/>
    <col min="13570" max="13570" width="10.7109375" bestFit="1" customWidth="1"/>
    <col min="13571" max="13571" width="8.140625" bestFit="1" customWidth="1"/>
    <col min="13572" max="13573" width="9" bestFit="1" customWidth="1"/>
    <col min="13574" max="13574" width="7" bestFit="1" customWidth="1"/>
    <col min="13575" max="13575" width="6.28515625" bestFit="1" customWidth="1"/>
    <col min="13576" max="13576" width="10.42578125" bestFit="1" customWidth="1"/>
    <col min="13577" max="13577" width="10.42578125" customWidth="1"/>
    <col min="13578" max="13578" width="10" bestFit="1" customWidth="1"/>
    <col min="13579" max="13579" width="10.28515625" bestFit="1" customWidth="1"/>
    <col min="13580" max="13580" width="9" bestFit="1" customWidth="1"/>
    <col min="13581" max="13581" width="10.85546875" bestFit="1" customWidth="1"/>
    <col min="13582" max="13583" width="10.7109375" bestFit="1" customWidth="1"/>
    <col min="13584" max="13584" width="10.28515625" bestFit="1" customWidth="1"/>
    <col min="13825" max="13825" width="17.7109375" bestFit="1" customWidth="1"/>
    <col min="13826" max="13826" width="10.7109375" bestFit="1" customWidth="1"/>
    <col min="13827" max="13827" width="8.140625" bestFit="1" customWidth="1"/>
    <col min="13828" max="13829" width="9" bestFit="1" customWidth="1"/>
    <col min="13830" max="13830" width="7" bestFit="1" customWidth="1"/>
    <col min="13831" max="13831" width="6.28515625" bestFit="1" customWidth="1"/>
    <col min="13832" max="13832" width="10.42578125" bestFit="1" customWidth="1"/>
    <col min="13833" max="13833" width="10.42578125" customWidth="1"/>
    <col min="13834" max="13834" width="10" bestFit="1" customWidth="1"/>
    <col min="13835" max="13835" width="10.28515625" bestFit="1" customWidth="1"/>
    <col min="13836" max="13836" width="9" bestFit="1" customWidth="1"/>
    <col min="13837" max="13837" width="10.85546875" bestFit="1" customWidth="1"/>
    <col min="13838" max="13839" width="10.7109375" bestFit="1" customWidth="1"/>
    <col min="13840" max="13840" width="10.28515625" bestFit="1" customWidth="1"/>
    <col min="14081" max="14081" width="17.7109375" bestFit="1" customWidth="1"/>
    <col min="14082" max="14082" width="10.7109375" bestFit="1" customWidth="1"/>
    <col min="14083" max="14083" width="8.140625" bestFit="1" customWidth="1"/>
    <col min="14084" max="14085" width="9" bestFit="1" customWidth="1"/>
    <col min="14086" max="14086" width="7" bestFit="1" customWidth="1"/>
    <col min="14087" max="14087" width="6.28515625" bestFit="1" customWidth="1"/>
    <col min="14088" max="14088" width="10.42578125" bestFit="1" customWidth="1"/>
    <col min="14089" max="14089" width="10.42578125" customWidth="1"/>
    <col min="14090" max="14090" width="10" bestFit="1" customWidth="1"/>
    <col min="14091" max="14091" width="10.28515625" bestFit="1" customWidth="1"/>
    <col min="14092" max="14092" width="9" bestFit="1" customWidth="1"/>
    <col min="14093" max="14093" width="10.85546875" bestFit="1" customWidth="1"/>
    <col min="14094" max="14095" width="10.7109375" bestFit="1" customWidth="1"/>
    <col min="14096" max="14096" width="10.28515625" bestFit="1" customWidth="1"/>
    <col min="14337" max="14337" width="17.7109375" bestFit="1" customWidth="1"/>
    <col min="14338" max="14338" width="10.7109375" bestFit="1" customWidth="1"/>
    <col min="14339" max="14339" width="8.140625" bestFit="1" customWidth="1"/>
    <col min="14340" max="14341" width="9" bestFit="1" customWidth="1"/>
    <col min="14342" max="14342" width="7" bestFit="1" customWidth="1"/>
    <col min="14343" max="14343" width="6.28515625" bestFit="1" customWidth="1"/>
    <col min="14344" max="14344" width="10.42578125" bestFit="1" customWidth="1"/>
    <col min="14345" max="14345" width="10.42578125" customWidth="1"/>
    <col min="14346" max="14346" width="10" bestFit="1" customWidth="1"/>
    <col min="14347" max="14347" width="10.28515625" bestFit="1" customWidth="1"/>
    <col min="14348" max="14348" width="9" bestFit="1" customWidth="1"/>
    <col min="14349" max="14349" width="10.85546875" bestFit="1" customWidth="1"/>
    <col min="14350" max="14351" width="10.7109375" bestFit="1" customWidth="1"/>
    <col min="14352" max="14352" width="10.28515625" bestFit="1" customWidth="1"/>
    <col min="14593" max="14593" width="17.7109375" bestFit="1" customWidth="1"/>
    <col min="14594" max="14594" width="10.7109375" bestFit="1" customWidth="1"/>
    <col min="14595" max="14595" width="8.140625" bestFit="1" customWidth="1"/>
    <col min="14596" max="14597" width="9" bestFit="1" customWidth="1"/>
    <col min="14598" max="14598" width="7" bestFit="1" customWidth="1"/>
    <col min="14599" max="14599" width="6.28515625" bestFit="1" customWidth="1"/>
    <col min="14600" max="14600" width="10.42578125" bestFit="1" customWidth="1"/>
    <col min="14601" max="14601" width="10.42578125" customWidth="1"/>
    <col min="14602" max="14602" width="10" bestFit="1" customWidth="1"/>
    <col min="14603" max="14603" width="10.28515625" bestFit="1" customWidth="1"/>
    <col min="14604" max="14604" width="9" bestFit="1" customWidth="1"/>
    <col min="14605" max="14605" width="10.85546875" bestFit="1" customWidth="1"/>
    <col min="14606" max="14607" width="10.7109375" bestFit="1" customWidth="1"/>
    <col min="14608" max="14608" width="10.28515625" bestFit="1" customWidth="1"/>
    <col min="14849" max="14849" width="17.7109375" bestFit="1" customWidth="1"/>
    <col min="14850" max="14850" width="10.7109375" bestFit="1" customWidth="1"/>
    <col min="14851" max="14851" width="8.140625" bestFit="1" customWidth="1"/>
    <col min="14852" max="14853" width="9" bestFit="1" customWidth="1"/>
    <col min="14854" max="14854" width="7" bestFit="1" customWidth="1"/>
    <col min="14855" max="14855" width="6.28515625" bestFit="1" customWidth="1"/>
    <col min="14856" max="14856" width="10.42578125" bestFit="1" customWidth="1"/>
    <col min="14857" max="14857" width="10.42578125" customWidth="1"/>
    <col min="14858" max="14858" width="10" bestFit="1" customWidth="1"/>
    <col min="14859" max="14859" width="10.28515625" bestFit="1" customWidth="1"/>
    <col min="14860" max="14860" width="9" bestFit="1" customWidth="1"/>
    <col min="14861" max="14861" width="10.85546875" bestFit="1" customWidth="1"/>
    <col min="14862" max="14863" width="10.7109375" bestFit="1" customWidth="1"/>
    <col min="14864" max="14864" width="10.28515625" bestFit="1" customWidth="1"/>
    <col min="15105" max="15105" width="17.7109375" bestFit="1" customWidth="1"/>
    <col min="15106" max="15106" width="10.7109375" bestFit="1" customWidth="1"/>
    <col min="15107" max="15107" width="8.140625" bestFit="1" customWidth="1"/>
    <col min="15108" max="15109" width="9" bestFit="1" customWidth="1"/>
    <col min="15110" max="15110" width="7" bestFit="1" customWidth="1"/>
    <col min="15111" max="15111" width="6.28515625" bestFit="1" customWidth="1"/>
    <col min="15112" max="15112" width="10.42578125" bestFit="1" customWidth="1"/>
    <col min="15113" max="15113" width="10.42578125" customWidth="1"/>
    <col min="15114" max="15114" width="10" bestFit="1" customWidth="1"/>
    <col min="15115" max="15115" width="10.28515625" bestFit="1" customWidth="1"/>
    <col min="15116" max="15116" width="9" bestFit="1" customWidth="1"/>
    <col min="15117" max="15117" width="10.85546875" bestFit="1" customWidth="1"/>
    <col min="15118" max="15119" width="10.7109375" bestFit="1" customWidth="1"/>
    <col min="15120" max="15120" width="10.28515625" bestFit="1" customWidth="1"/>
    <col min="15361" max="15361" width="17.7109375" bestFit="1" customWidth="1"/>
    <col min="15362" max="15362" width="10.7109375" bestFit="1" customWidth="1"/>
    <col min="15363" max="15363" width="8.140625" bestFit="1" customWidth="1"/>
    <col min="15364" max="15365" width="9" bestFit="1" customWidth="1"/>
    <col min="15366" max="15366" width="7" bestFit="1" customWidth="1"/>
    <col min="15367" max="15367" width="6.28515625" bestFit="1" customWidth="1"/>
    <col min="15368" max="15368" width="10.42578125" bestFit="1" customWidth="1"/>
    <col min="15369" max="15369" width="10.42578125" customWidth="1"/>
    <col min="15370" max="15370" width="10" bestFit="1" customWidth="1"/>
    <col min="15371" max="15371" width="10.28515625" bestFit="1" customWidth="1"/>
    <col min="15372" max="15372" width="9" bestFit="1" customWidth="1"/>
    <col min="15373" max="15373" width="10.85546875" bestFit="1" customWidth="1"/>
    <col min="15374" max="15375" width="10.7109375" bestFit="1" customWidth="1"/>
    <col min="15376" max="15376" width="10.28515625" bestFit="1" customWidth="1"/>
    <col min="15617" max="15617" width="17.7109375" bestFit="1" customWidth="1"/>
    <col min="15618" max="15618" width="10.7109375" bestFit="1" customWidth="1"/>
    <col min="15619" max="15619" width="8.140625" bestFit="1" customWidth="1"/>
    <col min="15620" max="15621" width="9" bestFit="1" customWidth="1"/>
    <col min="15622" max="15622" width="7" bestFit="1" customWidth="1"/>
    <col min="15623" max="15623" width="6.28515625" bestFit="1" customWidth="1"/>
    <col min="15624" max="15624" width="10.42578125" bestFit="1" customWidth="1"/>
    <col min="15625" max="15625" width="10.42578125" customWidth="1"/>
    <col min="15626" max="15626" width="10" bestFit="1" customWidth="1"/>
    <col min="15627" max="15627" width="10.28515625" bestFit="1" customWidth="1"/>
    <col min="15628" max="15628" width="9" bestFit="1" customWidth="1"/>
    <col min="15629" max="15629" width="10.85546875" bestFit="1" customWidth="1"/>
    <col min="15630" max="15631" width="10.7109375" bestFit="1" customWidth="1"/>
    <col min="15632" max="15632" width="10.28515625" bestFit="1" customWidth="1"/>
    <col min="15873" max="15873" width="17.7109375" bestFit="1" customWidth="1"/>
    <col min="15874" max="15874" width="10.7109375" bestFit="1" customWidth="1"/>
    <col min="15875" max="15875" width="8.140625" bestFit="1" customWidth="1"/>
    <col min="15876" max="15877" width="9" bestFit="1" customWidth="1"/>
    <col min="15878" max="15878" width="7" bestFit="1" customWidth="1"/>
    <col min="15879" max="15879" width="6.28515625" bestFit="1" customWidth="1"/>
    <col min="15880" max="15880" width="10.42578125" bestFit="1" customWidth="1"/>
    <col min="15881" max="15881" width="10.42578125" customWidth="1"/>
    <col min="15882" max="15882" width="10" bestFit="1" customWidth="1"/>
    <col min="15883" max="15883" width="10.28515625" bestFit="1" customWidth="1"/>
    <col min="15884" max="15884" width="9" bestFit="1" customWidth="1"/>
    <col min="15885" max="15885" width="10.85546875" bestFit="1" customWidth="1"/>
    <col min="15886" max="15887" width="10.7109375" bestFit="1" customWidth="1"/>
    <col min="15888" max="15888" width="10.28515625" bestFit="1" customWidth="1"/>
    <col min="16129" max="16129" width="17.7109375" bestFit="1" customWidth="1"/>
    <col min="16130" max="16130" width="10.7109375" bestFit="1" customWidth="1"/>
    <col min="16131" max="16131" width="8.140625" bestFit="1" customWidth="1"/>
    <col min="16132" max="16133" width="9" bestFit="1" customWidth="1"/>
    <col min="16134" max="16134" width="7" bestFit="1" customWidth="1"/>
    <col min="16135" max="16135" width="6.28515625" bestFit="1" customWidth="1"/>
    <col min="16136" max="16136" width="10.42578125" bestFit="1" customWidth="1"/>
    <col min="16137" max="16137" width="10.42578125" customWidth="1"/>
    <col min="16138" max="16138" width="10" bestFit="1" customWidth="1"/>
    <col min="16139" max="16139" width="10.28515625" bestFit="1" customWidth="1"/>
    <col min="16140" max="16140" width="9" bestFit="1" customWidth="1"/>
    <col min="16141" max="16141" width="10.85546875" bestFit="1" customWidth="1"/>
    <col min="16142" max="16143" width="10.7109375" bestFit="1" customWidth="1"/>
    <col min="16144" max="16144" width="10.28515625" bestFit="1" customWidth="1"/>
  </cols>
  <sheetData>
    <row r="1" spans="1:17">
      <c r="A1" s="1" t="s">
        <v>0</v>
      </c>
      <c r="B1" s="2"/>
    </row>
    <row r="2" spans="1:17">
      <c r="A2" s="2"/>
      <c r="B2" s="2"/>
    </row>
    <row r="3" spans="1:17">
      <c r="A3" s="2" t="s">
        <v>1</v>
      </c>
      <c r="B3" s="8">
        <f>K61</f>
        <v>3935</v>
      </c>
    </row>
    <row r="4" spans="1:17">
      <c r="A4" s="2" t="s">
        <v>2</v>
      </c>
      <c r="B4" s="8">
        <f>I61</f>
        <v>15</v>
      </c>
    </row>
    <row r="5" spans="1:17">
      <c r="A5" s="2" t="s">
        <v>3</v>
      </c>
      <c r="B5" s="8">
        <f>L61</f>
        <v>405.42</v>
      </c>
    </row>
    <row r="6" spans="1:17">
      <c r="A6" s="2" t="s">
        <v>4</v>
      </c>
      <c r="B6" s="8">
        <f>H61</f>
        <v>3950</v>
      </c>
    </row>
    <row r="7" spans="1:17">
      <c r="A7" s="2" t="s">
        <v>5</v>
      </c>
      <c r="B7" s="9">
        <v>90.046168000000009</v>
      </c>
    </row>
    <row r="8" spans="1:17">
      <c r="A8" s="2" t="s">
        <v>6</v>
      </c>
      <c r="B8" s="10">
        <f>B6/B7</f>
        <v>43.866386407470436</v>
      </c>
      <c r="C8" s="3"/>
    </row>
    <row r="9" spans="1:17">
      <c r="C9" s="11"/>
      <c r="D9" s="12" t="s">
        <v>7</v>
      </c>
      <c r="E9" s="12" t="s">
        <v>8</v>
      </c>
      <c r="F9" s="13"/>
      <c r="G9" s="14"/>
      <c r="H9" s="15" t="s">
        <v>9</v>
      </c>
      <c r="I9" s="15"/>
      <c r="J9" s="15" t="s">
        <v>10</v>
      </c>
      <c r="K9" s="15" t="s">
        <v>11</v>
      </c>
      <c r="L9" s="15"/>
      <c r="M9" s="16"/>
      <c r="N9" s="17" t="s">
        <v>12</v>
      </c>
      <c r="O9" s="18" t="s">
        <v>13</v>
      </c>
      <c r="P9" s="19" t="s">
        <v>14</v>
      </c>
    </row>
    <row r="10" spans="1:17">
      <c r="C10" s="20" t="s">
        <v>15</v>
      </c>
      <c r="D10" s="21" t="s">
        <v>16</v>
      </c>
      <c r="E10" s="21" t="s">
        <v>16</v>
      </c>
      <c r="F10" s="22" t="s">
        <v>17</v>
      </c>
      <c r="G10" s="23" t="s">
        <v>18</v>
      </c>
      <c r="H10" s="24" t="s">
        <v>19</v>
      </c>
      <c r="I10" s="24" t="s">
        <v>28</v>
      </c>
      <c r="J10" s="24" t="s">
        <v>20</v>
      </c>
      <c r="K10" s="24" t="s">
        <v>9</v>
      </c>
      <c r="L10" s="24" t="s">
        <v>21</v>
      </c>
      <c r="M10" s="25" t="s">
        <v>22</v>
      </c>
      <c r="N10" s="26" t="s">
        <v>23</v>
      </c>
      <c r="O10" s="27" t="s">
        <v>24</v>
      </c>
      <c r="P10" s="24" t="s">
        <v>15</v>
      </c>
    </row>
    <row r="11" spans="1:17">
      <c r="A11" s="28"/>
      <c r="B11" s="28"/>
      <c r="C11" s="29">
        <v>40163</v>
      </c>
      <c r="D11" s="30">
        <f t="shared" ref="D11:D56" si="0">E11/4</f>
        <v>0.33500000000000002</v>
      </c>
      <c r="E11" s="31">
        <v>1.34</v>
      </c>
      <c r="F11" s="32">
        <f t="shared" ref="F11:F53" si="1">IF(E11&gt;0,E11/M11," " )</f>
        <v>3.1935176358436609E-2</v>
      </c>
      <c r="G11" s="33" t="s">
        <v>25</v>
      </c>
      <c r="H11" s="34">
        <v>1000</v>
      </c>
      <c r="I11" s="35">
        <v>15</v>
      </c>
      <c r="J11" s="35"/>
      <c r="K11" s="35">
        <f>H11-I11</f>
        <v>985</v>
      </c>
      <c r="L11" s="35"/>
      <c r="M11" s="36">
        <v>41.96</v>
      </c>
      <c r="N11" s="37">
        <v>23.474699999999999</v>
      </c>
      <c r="O11" s="38">
        <f>N11</f>
        <v>23.474699999999999</v>
      </c>
      <c r="P11" s="34">
        <f>O11*M11</f>
        <v>984.99841199999992</v>
      </c>
    </row>
    <row r="12" spans="1:17">
      <c r="A12" s="28"/>
      <c r="B12" s="28"/>
      <c r="C12" s="29">
        <v>40205</v>
      </c>
      <c r="D12" s="30">
        <f t="shared" si="0"/>
        <v>0.33500000000000002</v>
      </c>
      <c r="E12" s="31">
        <v>1.34</v>
      </c>
      <c r="F12" s="32">
        <f t="shared" si="1"/>
        <v>3.2219283481606152E-2</v>
      </c>
      <c r="G12" s="33" t="s">
        <v>25</v>
      </c>
      <c r="H12" s="34">
        <v>100</v>
      </c>
      <c r="I12" s="34"/>
      <c r="J12" s="34"/>
      <c r="K12" s="34">
        <v>100</v>
      </c>
      <c r="L12" s="34"/>
      <c r="M12" s="39">
        <v>41.59</v>
      </c>
      <c r="N12" s="40">
        <v>2.4043999999999999</v>
      </c>
      <c r="O12" s="41">
        <f t="shared" ref="O12:O42" si="2">O11+N12</f>
        <v>25.879099999999998</v>
      </c>
      <c r="P12" s="34">
        <f t="shared" ref="P12:P58" si="3">M12*O12</f>
        <v>1076.3117689999999</v>
      </c>
      <c r="Q12" s="42"/>
    </row>
    <row r="13" spans="1:17">
      <c r="A13" s="28"/>
      <c r="B13" s="28"/>
      <c r="C13" s="29">
        <v>40218</v>
      </c>
      <c r="D13" s="30">
        <f t="shared" si="0"/>
        <v>0.33500000000000002</v>
      </c>
      <c r="E13" s="31">
        <v>1.34</v>
      </c>
      <c r="F13" s="32">
        <f t="shared" si="1"/>
        <v>2.9302811757862559E-2</v>
      </c>
      <c r="G13" s="33" t="s">
        <v>25</v>
      </c>
      <c r="H13" s="34">
        <v>100</v>
      </c>
      <c r="I13" s="34"/>
      <c r="J13" s="34"/>
      <c r="K13" s="34">
        <v>100</v>
      </c>
      <c r="L13" s="34"/>
      <c r="M13" s="39">
        <v>45.729399999999998</v>
      </c>
      <c r="N13" s="40">
        <v>2.1867999999999999</v>
      </c>
      <c r="O13" s="41">
        <f t="shared" si="2"/>
        <v>28.065899999999999</v>
      </c>
      <c r="P13" s="34">
        <f t="shared" si="3"/>
        <v>1283.4367674599998</v>
      </c>
      <c r="Q13" s="42"/>
    </row>
    <row r="14" spans="1:17">
      <c r="A14" s="28"/>
      <c r="B14" s="28"/>
      <c r="C14" s="29">
        <v>40247</v>
      </c>
      <c r="D14" s="30">
        <f t="shared" si="0"/>
        <v>0.33500000000000002</v>
      </c>
      <c r="E14" s="31">
        <v>1.34</v>
      </c>
      <c r="F14" s="32">
        <f t="shared" si="1"/>
        <v>2.7923473013213639E-2</v>
      </c>
      <c r="G14" s="43" t="s">
        <v>26</v>
      </c>
      <c r="H14" s="34"/>
      <c r="I14" s="34"/>
      <c r="J14" s="34"/>
      <c r="K14" s="34"/>
      <c r="L14" s="34">
        <v>9.4</v>
      </c>
      <c r="M14" s="39">
        <v>47.988300000000002</v>
      </c>
      <c r="N14" s="40">
        <v>0.19589999999999999</v>
      </c>
      <c r="O14" s="41">
        <f t="shared" si="2"/>
        <v>28.261800000000001</v>
      </c>
      <c r="P14" s="34">
        <f t="shared" si="3"/>
        <v>1356.2357369400002</v>
      </c>
      <c r="Q14" s="42"/>
    </row>
    <row r="15" spans="1:17">
      <c r="A15" s="28"/>
      <c r="B15" s="28"/>
      <c r="C15" s="29">
        <v>40247</v>
      </c>
      <c r="D15" s="30">
        <f t="shared" si="0"/>
        <v>0.33500000000000002</v>
      </c>
      <c r="E15" s="31">
        <v>1.34</v>
      </c>
      <c r="F15" s="32">
        <f t="shared" si="1"/>
        <v>2.7923473013213639E-2</v>
      </c>
      <c r="G15" s="43" t="s">
        <v>25</v>
      </c>
      <c r="H15" s="34">
        <v>100</v>
      </c>
      <c r="I15" s="34"/>
      <c r="J15" s="34"/>
      <c r="K15" s="34">
        <v>100</v>
      </c>
      <c r="L15" s="34"/>
      <c r="M15" s="39">
        <v>47.988300000000002</v>
      </c>
      <c r="N15" s="40">
        <v>2.0838000000000001</v>
      </c>
      <c r="O15" s="41">
        <f t="shared" si="2"/>
        <v>30.345600000000001</v>
      </c>
      <c r="P15" s="34">
        <f t="shared" si="3"/>
        <v>1456.23375648</v>
      </c>
      <c r="Q15" s="42"/>
    </row>
    <row r="16" spans="1:17">
      <c r="A16" s="28"/>
      <c r="B16" s="28"/>
      <c r="C16" s="29">
        <v>40282</v>
      </c>
      <c r="D16" s="30">
        <f t="shared" si="0"/>
        <v>0.33500000000000002</v>
      </c>
      <c r="E16" s="31">
        <v>1.34</v>
      </c>
      <c r="F16" s="32">
        <f t="shared" si="1"/>
        <v>2.611856659747196E-2</v>
      </c>
      <c r="G16" s="43" t="s">
        <v>25</v>
      </c>
      <c r="H16" s="34">
        <v>100</v>
      </c>
      <c r="I16" s="34"/>
      <c r="J16" s="34"/>
      <c r="K16" s="34">
        <v>100</v>
      </c>
      <c r="L16" s="34"/>
      <c r="M16" s="39">
        <v>51.304499999999997</v>
      </c>
      <c r="N16" s="40">
        <v>1.9491000000000001</v>
      </c>
      <c r="O16" s="41">
        <f t="shared" si="2"/>
        <v>32.294699999999999</v>
      </c>
      <c r="P16" s="34">
        <f t="shared" si="3"/>
        <v>1656.8634361499999</v>
      </c>
      <c r="Q16" s="42"/>
    </row>
    <row r="17" spans="1:16">
      <c r="A17" s="28"/>
      <c r="B17" s="28"/>
      <c r="C17" s="29">
        <v>40315</v>
      </c>
      <c r="D17" s="30">
        <f t="shared" si="0"/>
        <v>0.33500000000000002</v>
      </c>
      <c r="E17" s="31">
        <v>1.34</v>
      </c>
      <c r="F17" s="32">
        <f t="shared" si="1"/>
        <v>2.6816304313022319E-2</v>
      </c>
      <c r="G17" s="43" t="s">
        <v>25</v>
      </c>
      <c r="H17" s="34">
        <v>100</v>
      </c>
      <c r="I17" s="34"/>
      <c r="J17" s="34"/>
      <c r="K17" s="34">
        <v>100</v>
      </c>
      <c r="L17" s="34"/>
      <c r="M17" s="5">
        <v>49.9696</v>
      </c>
      <c r="N17" s="40">
        <v>2.0011999999999999</v>
      </c>
      <c r="O17" s="41">
        <f t="shared" si="2"/>
        <v>34.295899999999996</v>
      </c>
      <c r="P17" s="34">
        <f t="shared" si="3"/>
        <v>1713.7524046399999</v>
      </c>
    </row>
    <row r="18" spans="1:16">
      <c r="A18" s="28"/>
      <c r="B18" s="28"/>
      <c r="C18" s="29">
        <v>40338</v>
      </c>
      <c r="D18" s="30">
        <f t="shared" si="0"/>
        <v>0.33500000000000002</v>
      </c>
      <c r="E18" s="31">
        <v>1.34</v>
      </c>
      <c r="F18" s="32">
        <f t="shared" si="1"/>
        <v>2.9922937271251428E-2</v>
      </c>
      <c r="G18" s="43" t="s">
        <v>25</v>
      </c>
      <c r="H18" s="34">
        <v>100</v>
      </c>
      <c r="I18" s="34"/>
      <c r="J18" s="34"/>
      <c r="K18" s="34">
        <v>100</v>
      </c>
      <c r="L18" s="34"/>
      <c r="M18" s="5">
        <v>44.781700000000001</v>
      </c>
      <c r="N18" s="40">
        <v>2.2330999999999999</v>
      </c>
      <c r="O18" s="41">
        <f t="shared" si="2"/>
        <v>36.528999999999996</v>
      </c>
      <c r="P18" s="34">
        <f t="shared" si="3"/>
        <v>1635.8307192999998</v>
      </c>
    </row>
    <row r="19" spans="1:16">
      <c r="A19" s="28"/>
      <c r="B19" s="28"/>
      <c r="C19" s="29">
        <v>40339</v>
      </c>
      <c r="D19" s="30">
        <f t="shared" si="0"/>
        <v>0.33500000000000002</v>
      </c>
      <c r="E19" s="31">
        <v>1.34</v>
      </c>
      <c r="F19" s="32">
        <f t="shared" si="1"/>
        <v>2.9520295202952032E-2</v>
      </c>
      <c r="G19" s="43" t="s">
        <v>26</v>
      </c>
      <c r="H19" s="34"/>
      <c r="I19" s="34"/>
      <c r="J19" s="34"/>
      <c r="K19" s="34"/>
      <c r="L19" s="34">
        <v>10.82</v>
      </c>
      <c r="M19" s="5">
        <v>45.392499999999998</v>
      </c>
      <c r="N19" s="40">
        <v>0.2384</v>
      </c>
      <c r="O19" s="41">
        <f t="shared" si="2"/>
        <v>36.767399999999995</v>
      </c>
      <c r="P19" s="34">
        <f t="shared" si="3"/>
        <v>1668.9642044999996</v>
      </c>
    </row>
    <row r="20" spans="1:16">
      <c r="A20" s="28"/>
      <c r="B20" s="28"/>
      <c r="C20" s="29">
        <v>40373</v>
      </c>
      <c r="D20" s="30">
        <f t="shared" si="0"/>
        <v>0.33500000000000002</v>
      </c>
      <c r="E20" s="31">
        <v>1.34</v>
      </c>
      <c r="F20" s="32">
        <f t="shared" si="1"/>
        <v>2.8830658608425871E-2</v>
      </c>
      <c r="G20" s="43" t="s">
        <v>25</v>
      </c>
      <c r="H20" s="34">
        <v>100</v>
      </c>
      <c r="I20" s="34"/>
      <c r="J20" s="34"/>
      <c r="K20" s="34">
        <v>100</v>
      </c>
      <c r="L20" s="34"/>
      <c r="M20" s="5">
        <v>46.478299999999997</v>
      </c>
      <c r="N20" s="40">
        <v>2.1515</v>
      </c>
      <c r="O20" s="41">
        <f t="shared" si="2"/>
        <v>38.918899999999994</v>
      </c>
      <c r="P20" s="34">
        <f t="shared" si="3"/>
        <v>1808.8843098699997</v>
      </c>
    </row>
    <row r="21" spans="1:16">
      <c r="A21" s="28"/>
      <c r="B21" s="28"/>
      <c r="C21" s="29">
        <v>40406</v>
      </c>
      <c r="D21" s="30">
        <f t="shared" si="0"/>
        <v>0.33500000000000002</v>
      </c>
      <c r="E21" s="31">
        <v>1.34</v>
      </c>
      <c r="F21" s="32">
        <f t="shared" si="1"/>
        <v>2.757201646090535E-2</v>
      </c>
      <c r="G21" s="43" t="s">
        <v>25</v>
      </c>
      <c r="H21" s="34">
        <v>200</v>
      </c>
      <c r="I21" s="34"/>
      <c r="J21" s="34"/>
      <c r="K21" s="34">
        <v>200</v>
      </c>
      <c r="L21" s="34"/>
      <c r="M21" s="5">
        <v>48.6</v>
      </c>
      <c r="N21" s="40">
        <v>4.1151999999999997</v>
      </c>
      <c r="O21" s="41">
        <f t="shared" si="2"/>
        <v>43.034099999999995</v>
      </c>
      <c r="P21" s="34">
        <f t="shared" si="3"/>
        <v>2091.4572599999997</v>
      </c>
    </row>
    <row r="22" spans="1:16">
      <c r="A22" s="28"/>
      <c r="B22" s="28"/>
      <c r="C22" s="29">
        <v>40431</v>
      </c>
      <c r="D22" s="30">
        <f t="shared" si="0"/>
        <v>0.33500000000000002</v>
      </c>
      <c r="E22" s="31">
        <v>1.34</v>
      </c>
      <c r="F22" s="32">
        <f t="shared" si="1"/>
        <v>2.6642595545517088E-2</v>
      </c>
      <c r="G22" s="43" t="s">
        <v>26</v>
      </c>
      <c r="H22" s="34"/>
      <c r="I22" s="34"/>
      <c r="J22" s="34"/>
      <c r="K22" s="34"/>
      <c r="L22" s="34">
        <v>13.04</v>
      </c>
      <c r="M22" s="5">
        <v>50.295400000000001</v>
      </c>
      <c r="N22" s="40">
        <v>0.25929999999999997</v>
      </c>
      <c r="O22" s="41">
        <f t="shared" si="2"/>
        <v>43.293399999999998</v>
      </c>
      <c r="P22" s="34">
        <f t="shared" si="3"/>
        <v>2177.4588703599998</v>
      </c>
    </row>
    <row r="23" spans="1:16">
      <c r="A23" s="28"/>
      <c r="B23" s="28"/>
      <c r="C23" s="29">
        <v>40436</v>
      </c>
      <c r="D23" s="30">
        <f t="shared" si="0"/>
        <v>0.33500000000000002</v>
      </c>
      <c r="E23" s="31">
        <v>1.34</v>
      </c>
      <c r="F23" s="32">
        <f t="shared" si="1"/>
        <v>2.6816089653792279E-2</v>
      </c>
      <c r="G23" s="43" t="s">
        <v>25</v>
      </c>
      <c r="H23" s="34">
        <v>200</v>
      </c>
      <c r="I23" s="34"/>
      <c r="J23" s="34"/>
      <c r="K23" s="34">
        <v>200</v>
      </c>
      <c r="L23" s="34"/>
      <c r="M23" s="5">
        <v>49.97</v>
      </c>
      <c r="N23" s="40">
        <v>4.0023999999999997</v>
      </c>
      <c r="O23" s="41">
        <f t="shared" si="2"/>
        <v>47.2958</v>
      </c>
      <c r="P23" s="34">
        <f t="shared" si="3"/>
        <v>2363.371126</v>
      </c>
    </row>
    <row r="24" spans="1:16">
      <c r="A24" s="28"/>
      <c r="B24" s="28"/>
      <c r="C24" s="29">
        <v>40464</v>
      </c>
      <c r="D24" s="30">
        <f t="shared" si="0"/>
        <v>0.33500000000000002</v>
      </c>
      <c r="E24" s="31">
        <v>1.34</v>
      </c>
      <c r="F24" s="32">
        <f t="shared" si="1"/>
        <v>2.490261960691029E-2</v>
      </c>
      <c r="G24" s="43" t="s">
        <v>25</v>
      </c>
      <c r="H24" s="34">
        <v>100</v>
      </c>
      <c r="I24" s="34"/>
      <c r="J24" s="34"/>
      <c r="K24" s="34">
        <v>100</v>
      </c>
      <c r="L24" s="34"/>
      <c r="M24" s="5">
        <v>53.809600000000003</v>
      </c>
      <c r="N24" s="40">
        <v>1.8584000000000001</v>
      </c>
      <c r="O24" s="41">
        <f t="shared" si="2"/>
        <v>49.154200000000003</v>
      </c>
      <c r="P24" s="34">
        <f t="shared" si="3"/>
        <v>2644.9678403200005</v>
      </c>
    </row>
    <row r="25" spans="1:16">
      <c r="C25" s="29">
        <v>40498</v>
      </c>
      <c r="D25" s="30">
        <f t="shared" si="0"/>
        <v>0.33500000000000002</v>
      </c>
      <c r="E25" s="31">
        <v>1.34</v>
      </c>
      <c r="F25" s="32">
        <f t="shared" si="1"/>
        <v>2.3954236682159458E-2</v>
      </c>
      <c r="G25" s="43" t="s">
        <v>25</v>
      </c>
      <c r="H25" s="34">
        <v>100</v>
      </c>
      <c r="I25" s="34"/>
      <c r="K25" s="34">
        <v>100</v>
      </c>
      <c r="M25" s="5">
        <v>55.94</v>
      </c>
      <c r="N25" s="6">
        <v>1.7876000000000001</v>
      </c>
      <c r="O25" s="41">
        <f t="shared" si="2"/>
        <v>50.941800000000001</v>
      </c>
      <c r="P25" s="34">
        <f t="shared" si="3"/>
        <v>2849.6842919999999</v>
      </c>
    </row>
    <row r="26" spans="1:16">
      <c r="C26" s="29">
        <v>40522</v>
      </c>
      <c r="D26" s="30">
        <f t="shared" si="0"/>
        <v>0.34499999999999997</v>
      </c>
      <c r="E26" s="31">
        <v>1.38</v>
      </c>
      <c r="F26" s="32">
        <f t="shared" si="1"/>
        <v>2.4239656429217566E-2</v>
      </c>
      <c r="G26" s="43" t="s">
        <v>26</v>
      </c>
      <c r="L26" s="4">
        <v>16.96</v>
      </c>
      <c r="M26" s="5">
        <v>56.9315</v>
      </c>
      <c r="N26" s="6">
        <v>0.2979</v>
      </c>
      <c r="O26" s="41">
        <f t="shared" si="2"/>
        <v>51.239699999999999</v>
      </c>
      <c r="P26" s="34">
        <f t="shared" si="3"/>
        <v>2917.1529805499999</v>
      </c>
    </row>
    <row r="27" spans="1:16">
      <c r="C27" s="29">
        <v>40527</v>
      </c>
      <c r="D27" s="30">
        <f t="shared" si="0"/>
        <v>0.34499999999999997</v>
      </c>
      <c r="E27" s="31">
        <v>1.38</v>
      </c>
      <c r="F27" s="32">
        <f t="shared" si="1"/>
        <v>2.3567022562862472E-2</v>
      </c>
      <c r="G27" s="43" t="s">
        <v>25</v>
      </c>
      <c r="H27" s="4">
        <v>100</v>
      </c>
      <c r="K27" s="4">
        <v>100</v>
      </c>
      <c r="M27" s="5">
        <v>58.556399999999996</v>
      </c>
      <c r="N27" s="6">
        <v>1.7078</v>
      </c>
      <c r="O27" s="41">
        <f t="shared" si="2"/>
        <v>52.947499999999998</v>
      </c>
      <c r="P27" s="34">
        <f t="shared" si="3"/>
        <v>3100.4149889999999</v>
      </c>
    </row>
    <row r="28" spans="1:16">
      <c r="C28" s="29">
        <v>40555</v>
      </c>
      <c r="D28" s="30">
        <f t="shared" si="0"/>
        <v>0.34499999999999997</v>
      </c>
      <c r="E28" s="31">
        <v>1.38</v>
      </c>
      <c r="F28" s="32">
        <f t="shared" si="1"/>
        <v>2.3674729799279464E-2</v>
      </c>
      <c r="G28" s="43" t="s">
        <v>25</v>
      </c>
      <c r="H28" s="4">
        <v>100</v>
      </c>
      <c r="K28" s="4">
        <v>100</v>
      </c>
      <c r="M28" s="5">
        <v>58.29</v>
      </c>
      <c r="N28" s="6">
        <v>1.7156</v>
      </c>
      <c r="O28" s="41">
        <f t="shared" si="2"/>
        <v>54.6631</v>
      </c>
      <c r="P28" s="34">
        <f t="shared" si="3"/>
        <v>3186.3120989999998</v>
      </c>
    </row>
    <row r="29" spans="1:16">
      <c r="C29" s="29">
        <v>40588</v>
      </c>
      <c r="D29" s="30">
        <f t="shared" si="0"/>
        <v>0.34499999999999997</v>
      </c>
      <c r="E29" s="31">
        <v>1.38</v>
      </c>
      <c r="F29" s="32">
        <f t="shared" si="1"/>
        <v>2.2597019813328966E-2</v>
      </c>
      <c r="G29" s="43" t="s">
        <v>25</v>
      </c>
      <c r="H29" s="4">
        <v>100</v>
      </c>
      <c r="K29" s="4">
        <v>100</v>
      </c>
      <c r="M29" s="5">
        <v>61.07</v>
      </c>
      <c r="N29" s="6">
        <v>1.6375</v>
      </c>
      <c r="O29" s="41">
        <f t="shared" si="2"/>
        <v>56.300600000000003</v>
      </c>
      <c r="P29" s="34">
        <f t="shared" si="3"/>
        <v>3438.277642</v>
      </c>
    </row>
    <row r="30" spans="1:16">
      <c r="C30" s="29">
        <v>40612</v>
      </c>
      <c r="D30" s="30">
        <f t="shared" si="0"/>
        <v>0.34499999999999997</v>
      </c>
      <c r="E30" s="31">
        <v>1.38</v>
      </c>
      <c r="F30" s="32">
        <f t="shared" si="1"/>
        <v>2.343344053849367E-2</v>
      </c>
      <c r="G30" s="43" t="s">
        <v>26</v>
      </c>
      <c r="L30" s="4">
        <v>18.86</v>
      </c>
      <c r="M30" s="5">
        <v>58.8902</v>
      </c>
      <c r="N30" s="6">
        <v>0.32029999999999997</v>
      </c>
      <c r="O30" s="41">
        <f t="shared" si="2"/>
        <v>56.620900000000006</v>
      </c>
      <c r="P30" s="34">
        <f t="shared" si="3"/>
        <v>3334.4161251800006</v>
      </c>
    </row>
    <row r="31" spans="1:16">
      <c r="C31" s="29">
        <v>40704</v>
      </c>
      <c r="D31" s="30">
        <f t="shared" si="0"/>
        <v>0.34499999999999997</v>
      </c>
      <c r="E31" s="31">
        <v>1.38</v>
      </c>
      <c r="F31" s="32">
        <f t="shared" si="1"/>
        <v>2.6739781237586829E-2</v>
      </c>
      <c r="G31" s="43" t="s">
        <v>26</v>
      </c>
      <c r="L31" s="4">
        <v>19.53</v>
      </c>
      <c r="M31" s="5">
        <v>51.608499999999999</v>
      </c>
      <c r="N31" s="6">
        <v>0.37840000000000001</v>
      </c>
      <c r="O31" s="41">
        <f t="shared" si="2"/>
        <v>56.999300000000005</v>
      </c>
      <c r="P31" s="34">
        <f t="shared" si="3"/>
        <v>2941.6483740500003</v>
      </c>
    </row>
    <row r="32" spans="1:16">
      <c r="C32" s="29">
        <v>40758</v>
      </c>
      <c r="D32" s="30">
        <f t="shared" si="0"/>
        <v>0.34499999999999997</v>
      </c>
      <c r="E32" s="31">
        <v>1.38</v>
      </c>
      <c r="F32" s="32">
        <f t="shared" si="1"/>
        <v>2.8942953020134225E-2</v>
      </c>
      <c r="G32" s="43" t="s">
        <v>25</v>
      </c>
      <c r="H32" s="4">
        <v>100</v>
      </c>
      <c r="K32" s="4">
        <v>100</v>
      </c>
      <c r="M32" s="5">
        <v>47.68</v>
      </c>
      <c r="N32" s="6">
        <v>2.0973000000000002</v>
      </c>
      <c r="O32" s="41">
        <f t="shared" si="2"/>
        <v>59.096600000000002</v>
      </c>
      <c r="P32" s="34">
        <f t="shared" si="3"/>
        <v>2817.7258879999999</v>
      </c>
    </row>
    <row r="33" spans="3:16">
      <c r="C33" s="29">
        <v>40770</v>
      </c>
      <c r="D33" s="30">
        <f t="shared" si="0"/>
        <v>0.34499999999999997</v>
      </c>
      <c r="E33" s="31">
        <v>1.38</v>
      </c>
      <c r="F33" s="32">
        <f t="shared" si="1"/>
        <v>3.2213110736069576E-2</v>
      </c>
      <c r="G33" s="43" t="s">
        <v>25</v>
      </c>
      <c r="H33" s="4">
        <v>100</v>
      </c>
      <c r="K33" s="4">
        <v>100</v>
      </c>
      <c r="M33" s="5">
        <v>42.839700000000001</v>
      </c>
      <c r="N33" s="6">
        <v>2.3342999999999998</v>
      </c>
      <c r="O33" s="41">
        <f t="shared" si="2"/>
        <v>61.430900000000001</v>
      </c>
      <c r="P33" s="34">
        <f t="shared" si="3"/>
        <v>2631.6813267299999</v>
      </c>
    </row>
    <row r="34" spans="3:16">
      <c r="C34" s="29">
        <v>40795</v>
      </c>
      <c r="D34" s="30">
        <f t="shared" si="0"/>
        <v>0.34499999999999997</v>
      </c>
      <c r="E34" s="31">
        <v>1.38</v>
      </c>
      <c r="F34" s="32">
        <f t="shared" si="1"/>
        <v>3.1329885532403727E-2</v>
      </c>
      <c r="G34" s="43" t="s">
        <v>26</v>
      </c>
      <c r="L34" s="4">
        <v>20.39</v>
      </c>
      <c r="M34" s="5">
        <v>44.047400000000003</v>
      </c>
      <c r="N34" s="6">
        <v>0.46289999999999998</v>
      </c>
      <c r="O34" s="41">
        <f t="shared" si="2"/>
        <v>61.893799999999999</v>
      </c>
      <c r="P34" s="34">
        <f t="shared" si="3"/>
        <v>2726.2609661199999</v>
      </c>
    </row>
    <row r="35" spans="3:16">
      <c r="C35" s="29">
        <v>40800</v>
      </c>
      <c r="D35" s="30">
        <f t="shared" si="0"/>
        <v>0.34499999999999997</v>
      </c>
      <c r="E35" s="31">
        <v>1.38</v>
      </c>
      <c r="F35" s="32">
        <f t="shared" si="1"/>
        <v>3.1124683678486524E-2</v>
      </c>
      <c r="G35" s="43" t="s">
        <v>25</v>
      </c>
      <c r="H35" s="4">
        <v>100</v>
      </c>
      <c r="K35" s="4">
        <v>100</v>
      </c>
      <c r="M35" s="5">
        <v>44.337800000000001</v>
      </c>
      <c r="N35" s="6">
        <v>2.2553999999999998</v>
      </c>
      <c r="O35" s="41">
        <f t="shared" si="2"/>
        <v>64.149199999999993</v>
      </c>
      <c r="P35" s="34">
        <f t="shared" si="3"/>
        <v>2844.2343997599996</v>
      </c>
    </row>
    <row r="36" spans="3:16">
      <c r="C36" s="29">
        <v>40828</v>
      </c>
      <c r="D36" s="30">
        <f t="shared" si="0"/>
        <v>0.34499999999999997</v>
      </c>
      <c r="E36" s="31">
        <v>1.38</v>
      </c>
      <c r="F36" s="32">
        <f t="shared" si="1"/>
        <v>2.9731319359613231E-2</v>
      </c>
      <c r="G36" s="43" t="s">
        <v>25</v>
      </c>
      <c r="H36" s="4">
        <v>100</v>
      </c>
      <c r="K36" s="4">
        <v>100</v>
      </c>
      <c r="M36" s="5">
        <v>46.415700000000001</v>
      </c>
      <c r="N36" s="6">
        <v>2.1543999999999999</v>
      </c>
      <c r="O36" s="41">
        <f t="shared" si="2"/>
        <v>66.303599999999989</v>
      </c>
      <c r="P36" s="34">
        <f t="shared" si="3"/>
        <v>3077.5280065199995</v>
      </c>
    </row>
    <row r="37" spans="3:16">
      <c r="C37" s="29">
        <v>40862</v>
      </c>
      <c r="D37" s="30">
        <f t="shared" si="0"/>
        <v>0.4</v>
      </c>
      <c r="E37" s="31">
        <v>1.6</v>
      </c>
      <c r="F37" s="32">
        <f t="shared" si="1"/>
        <v>3.1697165282887296E-2</v>
      </c>
      <c r="G37" s="43" t="s">
        <v>25</v>
      </c>
      <c r="H37" s="4">
        <v>100</v>
      </c>
      <c r="K37" s="4">
        <v>100</v>
      </c>
      <c r="M37" s="5">
        <v>50.477699999999999</v>
      </c>
      <c r="N37" s="6">
        <v>1.9811000000000001</v>
      </c>
      <c r="O37" s="41">
        <f t="shared" si="2"/>
        <v>68.284699999999987</v>
      </c>
      <c r="P37" s="34">
        <f t="shared" si="3"/>
        <v>3446.8546011899994</v>
      </c>
    </row>
    <row r="38" spans="3:16">
      <c r="C38" s="29">
        <v>40886</v>
      </c>
      <c r="D38" s="30">
        <f t="shared" si="0"/>
        <v>0.4</v>
      </c>
      <c r="E38" s="31">
        <v>1.6</v>
      </c>
      <c r="F38" s="32">
        <f t="shared" si="1"/>
        <v>3.1359513300353581E-2</v>
      </c>
      <c r="G38" s="43" t="s">
        <v>26</v>
      </c>
      <c r="L38" s="4">
        <v>26.52</v>
      </c>
      <c r="M38" s="5">
        <v>51.0212</v>
      </c>
      <c r="N38" s="6">
        <v>0.51980000000000004</v>
      </c>
      <c r="O38" s="41">
        <f t="shared" si="2"/>
        <v>68.80449999999999</v>
      </c>
      <c r="P38" s="34">
        <f t="shared" si="3"/>
        <v>3510.4881553999994</v>
      </c>
    </row>
    <row r="39" spans="3:16">
      <c r="C39" s="29">
        <v>40891</v>
      </c>
      <c r="D39" s="30">
        <f t="shared" si="0"/>
        <v>0.4</v>
      </c>
      <c r="E39" s="31">
        <v>1.6</v>
      </c>
      <c r="F39" s="32">
        <f t="shared" si="1"/>
        <v>3.2657926589063274E-2</v>
      </c>
      <c r="G39" s="43" t="s">
        <v>25</v>
      </c>
      <c r="H39" s="4">
        <v>100</v>
      </c>
      <c r="K39" s="4">
        <v>100</v>
      </c>
      <c r="L39" s="44"/>
      <c r="M39" s="5">
        <v>48.992699999999999</v>
      </c>
      <c r="N39" s="6">
        <v>2.0411000000000001</v>
      </c>
      <c r="O39" s="41">
        <f t="shared" si="2"/>
        <v>70.84559999999999</v>
      </c>
      <c r="P39" s="34">
        <f t="shared" si="3"/>
        <v>3470.9172271199996</v>
      </c>
    </row>
    <row r="40" spans="3:16">
      <c r="C40" s="29">
        <v>40919</v>
      </c>
      <c r="D40" s="30">
        <f t="shared" si="0"/>
        <v>0.4</v>
      </c>
      <c r="E40" s="31">
        <v>1.6</v>
      </c>
      <c r="F40" s="32">
        <f t="shared" si="1"/>
        <v>3.3340209751594602E-2</v>
      </c>
      <c r="G40" s="43" t="s">
        <v>25</v>
      </c>
      <c r="H40" s="4">
        <v>100</v>
      </c>
      <c r="K40" s="4">
        <v>100</v>
      </c>
      <c r="M40" s="5">
        <v>47.990099999999998</v>
      </c>
      <c r="N40" s="6">
        <v>2.0838000000000001</v>
      </c>
      <c r="O40" s="41">
        <f t="shared" si="2"/>
        <v>72.929399999999987</v>
      </c>
      <c r="P40" s="34">
        <f t="shared" si="3"/>
        <v>3499.8891989399995</v>
      </c>
    </row>
    <row r="41" spans="3:16">
      <c r="C41" s="29">
        <v>40960</v>
      </c>
      <c r="D41" s="30">
        <f t="shared" si="0"/>
        <v>0.4</v>
      </c>
      <c r="E41" s="31">
        <v>1.6</v>
      </c>
      <c r="F41" s="32">
        <f t="shared" si="1"/>
        <v>3.1240847407985942E-2</v>
      </c>
      <c r="G41" s="43" t="s">
        <v>25</v>
      </c>
      <c r="H41" s="4">
        <v>100</v>
      </c>
      <c r="K41" s="4">
        <v>100</v>
      </c>
      <c r="M41" s="5">
        <v>51.215000000000003</v>
      </c>
      <c r="N41" s="6">
        <v>1.9525999999999999</v>
      </c>
      <c r="O41" s="41">
        <f t="shared" si="2"/>
        <v>74.881999999999991</v>
      </c>
      <c r="P41" s="34">
        <f t="shared" si="3"/>
        <v>3835.0816299999997</v>
      </c>
    </row>
    <row r="42" spans="3:16">
      <c r="C42" s="29">
        <v>40977</v>
      </c>
      <c r="D42" s="30">
        <f t="shared" si="0"/>
        <v>0.4</v>
      </c>
      <c r="E42" s="31">
        <v>1.6</v>
      </c>
      <c r="F42" s="32">
        <f t="shared" si="1"/>
        <v>3.2085540049772696E-2</v>
      </c>
      <c r="G42" s="43" t="s">
        <v>26</v>
      </c>
      <c r="L42" s="4">
        <v>29.17</v>
      </c>
      <c r="M42" s="5">
        <v>49.866700000000002</v>
      </c>
      <c r="N42" s="6">
        <v>0.58499999999999996</v>
      </c>
      <c r="O42" s="41">
        <f t="shared" si="2"/>
        <v>75.466999999999985</v>
      </c>
      <c r="P42" s="34">
        <f t="shared" si="3"/>
        <v>3763.2902488999994</v>
      </c>
    </row>
    <row r="43" spans="3:16">
      <c r="C43" s="29">
        <v>41017</v>
      </c>
      <c r="D43" s="30">
        <f t="shared" si="0"/>
        <v>0.4</v>
      </c>
      <c r="E43" s="31">
        <v>1.6</v>
      </c>
      <c r="F43" s="32">
        <f t="shared" si="1"/>
        <v>3.1448456961803886E-2</v>
      </c>
      <c r="G43" s="43" t="s">
        <v>25</v>
      </c>
      <c r="H43" s="4">
        <v>100</v>
      </c>
      <c r="K43" s="4">
        <v>100</v>
      </c>
      <c r="M43" s="5">
        <v>50.876899999999999</v>
      </c>
      <c r="N43" s="6">
        <v>1.9655</v>
      </c>
      <c r="O43" s="41">
        <f>O42+N43</f>
        <v>77.43249999999999</v>
      </c>
      <c r="P43" s="34">
        <f t="shared" si="3"/>
        <v>3939.5255592499993</v>
      </c>
    </row>
    <row r="44" spans="3:16">
      <c r="C44" s="29">
        <v>41043</v>
      </c>
      <c r="D44" s="30">
        <f t="shared" si="0"/>
        <v>0.4</v>
      </c>
      <c r="E44" s="31">
        <v>1.6</v>
      </c>
      <c r="F44" s="32">
        <f t="shared" si="1"/>
        <v>3.305730483793657E-2</v>
      </c>
      <c r="G44" s="43" t="s">
        <v>25</v>
      </c>
      <c r="H44" s="4">
        <v>100</v>
      </c>
      <c r="K44" s="4">
        <v>100</v>
      </c>
      <c r="M44" s="5">
        <v>48.400799999999997</v>
      </c>
      <c r="N44" s="6">
        <v>2.0661</v>
      </c>
      <c r="O44" s="41">
        <f>O43+N44</f>
        <v>79.498599999999996</v>
      </c>
      <c r="P44" s="34">
        <f t="shared" si="3"/>
        <v>3847.7958388799993</v>
      </c>
    </row>
    <row r="45" spans="3:16">
      <c r="C45" s="29">
        <v>41071</v>
      </c>
      <c r="D45" s="30">
        <f t="shared" si="0"/>
        <v>0.4</v>
      </c>
      <c r="E45" s="31">
        <v>1.6</v>
      </c>
      <c r="F45" s="32">
        <f t="shared" si="1"/>
        <v>3.3964362892235325E-2</v>
      </c>
      <c r="G45" s="43" t="s">
        <v>26</v>
      </c>
      <c r="L45" s="4">
        <v>30.97</v>
      </c>
      <c r="M45" s="5">
        <v>47.108199999999997</v>
      </c>
      <c r="N45" s="6">
        <v>0.65739999999999998</v>
      </c>
      <c r="O45" s="41">
        <f>O44+N45</f>
        <v>80.155999999999992</v>
      </c>
      <c r="P45" s="34">
        <f t="shared" si="3"/>
        <v>3776.0048791999993</v>
      </c>
    </row>
    <row r="46" spans="3:16">
      <c r="C46" s="29">
        <v>41162</v>
      </c>
      <c r="D46" s="30">
        <f t="shared" si="0"/>
        <v>0.4</v>
      </c>
      <c r="E46" s="31">
        <v>1.6</v>
      </c>
      <c r="F46" s="32">
        <f t="shared" si="1"/>
        <v>3.2089014927408635E-2</v>
      </c>
      <c r="G46" s="43" t="s">
        <v>26</v>
      </c>
      <c r="L46" s="4">
        <v>32.06</v>
      </c>
      <c r="M46" s="5">
        <v>49.8613</v>
      </c>
      <c r="N46" s="6">
        <v>0.64300000000000002</v>
      </c>
      <c r="O46" s="41">
        <f>O45+N46</f>
        <v>80.798999999999992</v>
      </c>
      <c r="P46" s="34">
        <f t="shared" si="3"/>
        <v>4028.7431786999996</v>
      </c>
    </row>
    <row r="47" spans="3:16">
      <c r="C47" s="29">
        <v>41253</v>
      </c>
      <c r="D47" s="30">
        <f t="shared" si="0"/>
        <v>0.41</v>
      </c>
      <c r="E47" s="31">
        <v>1.64</v>
      </c>
      <c r="F47" s="32">
        <f t="shared" si="1"/>
        <v>3.2006182657723148E-2</v>
      </c>
      <c r="G47" s="43" t="s">
        <v>26</v>
      </c>
      <c r="L47" s="4">
        <v>33.130000000000003</v>
      </c>
      <c r="M47" s="5">
        <v>51.240099999999998</v>
      </c>
      <c r="N47" s="6">
        <v>0.64659999999999995</v>
      </c>
      <c r="O47" s="41">
        <f t="shared" ref="O47:O58" si="4">O46+N47</f>
        <v>81.445599999999999</v>
      </c>
      <c r="P47" s="34">
        <f t="shared" si="3"/>
        <v>4173.2806885599994</v>
      </c>
    </row>
    <row r="48" spans="3:16">
      <c r="C48" s="29">
        <v>41255</v>
      </c>
      <c r="D48" s="30">
        <f t="shared" si="0"/>
        <v>0.41</v>
      </c>
      <c r="E48" s="31">
        <v>1.64</v>
      </c>
      <c r="F48" s="32">
        <f t="shared" si="1"/>
        <v>3.1674846116258273E-2</v>
      </c>
      <c r="G48" s="43" t="s">
        <v>25</v>
      </c>
      <c r="H48" s="4">
        <v>50</v>
      </c>
      <c r="K48" s="4">
        <v>50</v>
      </c>
      <c r="M48" s="5">
        <v>51.7761</v>
      </c>
      <c r="N48" s="6">
        <v>0.9657</v>
      </c>
      <c r="O48" s="41">
        <f t="shared" si="4"/>
        <v>82.411299999999997</v>
      </c>
      <c r="P48" s="34">
        <f t="shared" si="3"/>
        <v>4266.9357099299996</v>
      </c>
    </row>
    <row r="49" spans="3:16">
      <c r="C49" s="29">
        <v>41283</v>
      </c>
      <c r="D49" s="30">
        <f t="shared" si="0"/>
        <v>0.41</v>
      </c>
      <c r="E49" s="31">
        <v>1.64</v>
      </c>
      <c r="F49" s="32">
        <f t="shared" si="1"/>
        <v>2.9823604291689395E-2</v>
      </c>
      <c r="G49" s="43" t="s">
        <v>25</v>
      </c>
      <c r="H49" s="4">
        <v>50</v>
      </c>
      <c r="K49" s="4">
        <v>50</v>
      </c>
      <c r="M49" s="5">
        <v>54.99</v>
      </c>
      <c r="N49" s="6">
        <v>0.9093</v>
      </c>
      <c r="O49" s="41">
        <f t="shared" si="4"/>
        <v>83.320599999999999</v>
      </c>
      <c r="P49" s="34">
        <f t="shared" si="3"/>
        <v>4581.7997940000005</v>
      </c>
    </row>
    <row r="50" spans="3:16">
      <c r="C50" s="29">
        <v>41324</v>
      </c>
      <c r="D50" s="30">
        <f t="shared" si="0"/>
        <v>0.41</v>
      </c>
      <c r="E50" s="31">
        <v>1.64</v>
      </c>
      <c r="F50" s="32">
        <f t="shared" si="1"/>
        <v>2.8280738058285907E-2</v>
      </c>
      <c r="G50" s="43" t="s">
        <v>25</v>
      </c>
      <c r="H50" s="4">
        <v>50</v>
      </c>
      <c r="J50" s="4">
        <v>2.04</v>
      </c>
      <c r="K50" s="4">
        <v>50</v>
      </c>
      <c r="M50" s="5">
        <v>57.99</v>
      </c>
      <c r="N50" s="6">
        <v>0.86221899999999996</v>
      </c>
      <c r="O50" s="41">
        <f t="shared" si="4"/>
        <v>84.182818999999995</v>
      </c>
      <c r="P50" s="34">
        <f t="shared" si="3"/>
        <v>4881.7616738099996</v>
      </c>
    </row>
    <row r="51" spans="3:16">
      <c r="C51" s="29">
        <v>41347</v>
      </c>
      <c r="D51" s="30">
        <f t="shared" si="0"/>
        <v>0.41</v>
      </c>
      <c r="E51" s="31">
        <v>1.64</v>
      </c>
      <c r="F51" s="32">
        <f t="shared" si="1"/>
        <v>2.8621291448516578E-2</v>
      </c>
      <c r="G51" s="43" t="s">
        <v>26</v>
      </c>
      <c r="J51" s="4">
        <v>0.03</v>
      </c>
      <c r="L51" s="4">
        <v>34.159999999999997</v>
      </c>
      <c r="M51" s="5">
        <v>57.3</v>
      </c>
      <c r="N51" s="6">
        <v>0.59617900000000001</v>
      </c>
      <c r="O51" s="41">
        <f t="shared" si="4"/>
        <v>84.778998000000001</v>
      </c>
      <c r="P51" s="34">
        <f t="shared" si="3"/>
        <v>4857.8365853999994</v>
      </c>
    </row>
    <row r="52" spans="3:16">
      <c r="C52" s="29">
        <v>41351</v>
      </c>
      <c r="D52" s="30">
        <f t="shared" si="0"/>
        <v>0.41</v>
      </c>
      <c r="E52" s="31">
        <v>1.64</v>
      </c>
      <c r="F52" s="32">
        <f t="shared" si="1"/>
        <v>2.9165925662457761E-2</v>
      </c>
      <c r="G52" s="43" t="s">
        <v>25</v>
      </c>
      <c r="H52" s="4">
        <v>50</v>
      </c>
      <c r="J52" s="4">
        <v>2.04</v>
      </c>
      <c r="K52" s="4">
        <v>50</v>
      </c>
      <c r="M52" s="5">
        <v>56.23</v>
      </c>
      <c r="N52" s="6">
        <v>0.88921899999999998</v>
      </c>
      <c r="O52" s="41">
        <f t="shared" si="4"/>
        <v>85.668216999999999</v>
      </c>
      <c r="P52" s="34">
        <f t="shared" si="3"/>
        <v>4817.12384191</v>
      </c>
    </row>
    <row r="53" spans="3:16">
      <c r="C53" s="29">
        <v>41379</v>
      </c>
      <c r="D53" s="30">
        <f t="shared" si="0"/>
        <v>0.41</v>
      </c>
      <c r="E53" s="31">
        <v>1.64</v>
      </c>
      <c r="F53" s="32">
        <f t="shared" si="1"/>
        <v>2.8716511994396777E-2</v>
      </c>
      <c r="G53" s="43" t="s">
        <v>25</v>
      </c>
      <c r="H53" s="4">
        <v>50</v>
      </c>
      <c r="J53" s="4">
        <v>2.04</v>
      </c>
      <c r="K53" s="4">
        <v>50</v>
      </c>
      <c r="M53" s="5">
        <v>57.11</v>
      </c>
      <c r="N53" s="6">
        <v>0.87551199999999996</v>
      </c>
      <c r="O53" s="41">
        <f t="shared" si="4"/>
        <v>86.543728999999999</v>
      </c>
      <c r="P53" s="34">
        <f t="shared" si="3"/>
        <v>4942.5123631899996</v>
      </c>
    </row>
    <row r="54" spans="3:16">
      <c r="C54" s="29">
        <v>41414</v>
      </c>
      <c r="D54" s="30">
        <f t="shared" si="0"/>
        <v>0.41</v>
      </c>
      <c r="E54" s="31">
        <v>1.64</v>
      </c>
      <c r="F54" s="32">
        <f>IF(E54&gt;0,E54/M54," " )</f>
        <v>2.8019818896292497E-2</v>
      </c>
      <c r="G54" s="43" t="s">
        <v>25</v>
      </c>
      <c r="H54" s="4">
        <v>50</v>
      </c>
      <c r="J54" s="4">
        <v>2.04</v>
      </c>
      <c r="K54" s="4">
        <v>50</v>
      </c>
      <c r="M54" s="5">
        <v>58.53</v>
      </c>
      <c r="N54" s="6">
        <v>0.85426400000000002</v>
      </c>
      <c r="O54" s="41">
        <f t="shared" si="4"/>
        <v>87.397993</v>
      </c>
      <c r="P54" s="34">
        <f t="shared" si="3"/>
        <v>5115.4045302900004</v>
      </c>
    </row>
    <row r="55" spans="3:16">
      <c r="C55" s="29">
        <v>41438</v>
      </c>
      <c r="D55" s="30">
        <f t="shared" si="0"/>
        <v>0.41</v>
      </c>
      <c r="E55" s="31">
        <v>1.64</v>
      </c>
      <c r="F55" s="32">
        <f>IF(E55&gt;0,E55/M55," " )</f>
        <v>2.8541594152453879E-2</v>
      </c>
      <c r="G55" s="43" t="s">
        <v>26</v>
      </c>
      <c r="J55" s="4">
        <v>0.03</v>
      </c>
      <c r="L55" s="4">
        <v>35.479999999999997</v>
      </c>
      <c r="M55" s="5">
        <v>57.46</v>
      </c>
      <c r="N55" s="6">
        <v>0.61749500000000002</v>
      </c>
      <c r="O55" s="41">
        <f t="shared" si="4"/>
        <v>88.015488000000005</v>
      </c>
      <c r="P55" s="34">
        <f t="shared" si="3"/>
        <v>5057.36994048</v>
      </c>
    </row>
    <row r="56" spans="3:16">
      <c r="C56" s="29">
        <v>41441</v>
      </c>
      <c r="D56" s="30">
        <f t="shared" si="0"/>
        <v>0.41</v>
      </c>
      <c r="E56" s="31">
        <v>1.64</v>
      </c>
      <c r="F56" s="32">
        <f>IF(E56&gt;0,E56/M56," " )</f>
        <v>2.9078014184397163E-2</v>
      </c>
      <c r="G56" s="43" t="s">
        <v>25</v>
      </c>
      <c r="H56" s="4">
        <v>50</v>
      </c>
      <c r="J56" s="4">
        <v>2.04</v>
      </c>
      <c r="K56" s="4">
        <v>50</v>
      </c>
      <c r="M56" s="5">
        <v>56.4</v>
      </c>
      <c r="N56" s="6">
        <v>0.88658400000000004</v>
      </c>
      <c r="O56" s="41">
        <f t="shared" si="4"/>
        <v>88.902072000000004</v>
      </c>
      <c r="P56" s="34">
        <f t="shared" si="3"/>
        <v>5014.0768607999998</v>
      </c>
    </row>
    <row r="57" spans="3:16">
      <c r="C57" s="29">
        <v>41530</v>
      </c>
      <c r="D57" s="30">
        <f>E57/4</f>
        <v>0.41</v>
      </c>
      <c r="E57" s="31">
        <v>1.64</v>
      </c>
      <c r="F57" s="32">
        <f>IF(E57&gt;0,E57/M57," " )</f>
        <v>2.5875670558535815E-2</v>
      </c>
      <c r="G57" s="43" t="s">
        <v>26</v>
      </c>
      <c r="L57" s="4">
        <v>36.450000000000003</v>
      </c>
      <c r="M57" s="5">
        <v>63.38</v>
      </c>
      <c r="N57" s="6">
        <v>0.575102</v>
      </c>
      <c r="O57" s="41">
        <f t="shared" si="4"/>
        <v>89.477174000000005</v>
      </c>
      <c r="P57" s="34">
        <f t="shared" si="3"/>
        <v>5671.0632881200008</v>
      </c>
    </row>
    <row r="58" spans="3:16">
      <c r="C58" s="29">
        <v>41618</v>
      </c>
      <c r="D58" s="30">
        <v>0.43</v>
      </c>
      <c r="E58" s="31">
        <v>1.72</v>
      </c>
      <c r="F58" s="32">
        <f>IF(E58&gt;0,E58/M58," " )</f>
        <v>2.5432500369658436E-2</v>
      </c>
      <c r="G58" s="43" t="s">
        <v>26</v>
      </c>
      <c r="L58" s="4">
        <v>38.479999999999997</v>
      </c>
      <c r="M58" s="5">
        <v>67.63</v>
      </c>
      <c r="N58" s="6">
        <v>0.568994</v>
      </c>
      <c r="O58" s="41">
        <f t="shared" si="4"/>
        <v>90.046168000000009</v>
      </c>
      <c r="P58" s="34">
        <f t="shared" si="3"/>
        <v>6089.8223418400003</v>
      </c>
    </row>
    <row r="59" spans="3:16">
      <c r="C59" s="29"/>
      <c r="D59" s="30"/>
      <c r="E59" s="31"/>
      <c r="F59" s="32"/>
      <c r="G59" s="43"/>
    </row>
    <row r="60" spans="3:16">
      <c r="C60" s="45"/>
      <c r="D60" s="46"/>
      <c r="E60" s="47"/>
      <c r="F60" s="48"/>
      <c r="G60" s="49"/>
      <c r="H60" s="50"/>
      <c r="I60" s="50"/>
      <c r="J60" s="51"/>
      <c r="K60" s="51"/>
      <c r="L60" s="52"/>
      <c r="M60" s="53"/>
      <c r="N60" s="54"/>
      <c r="O60" s="55"/>
      <c r="P60" s="56"/>
    </row>
    <row r="61" spans="3:16">
      <c r="C61" s="57"/>
      <c r="D61" s="58"/>
      <c r="E61" s="59"/>
      <c r="F61" s="60"/>
      <c r="G61" s="61" t="s">
        <v>27</v>
      </c>
      <c r="H61" s="62">
        <f>SUM(H11:H60)</f>
        <v>3950</v>
      </c>
      <c r="I61" s="62">
        <f>SUM(I11:I60)</f>
        <v>15</v>
      </c>
      <c r="J61" s="62">
        <f>SUM(J11:J60)</f>
        <v>10.259999999999998</v>
      </c>
      <c r="K61" s="62">
        <f>SUM(K11:K60)</f>
        <v>3935</v>
      </c>
      <c r="L61" s="62">
        <f>SUM(L11:L60)</f>
        <v>405.42</v>
      </c>
      <c r="M61" s="63"/>
      <c r="N61" s="64"/>
      <c r="O61" s="38"/>
      <c r="P61" s="65"/>
    </row>
    <row r="62" spans="3:16">
      <c r="D62" s="66"/>
    </row>
    <row r="63" spans="3:16">
      <c r="D63" s="66"/>
    </row>
    <row r="64" spans="3:16">
      <c r="D64" s="66"/>
    </row>
    <row r="65" spans="4:4">
      <c r="D65" s="66"/>
    </row>
    <row r="66" spans="4:4">
      <c r="D66" s="66"/>
    </row>
  </sheetData>
  <sheetProtection password="DA63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EMR DRIP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rbd</dc:creator>
  <cp:lastModifiedBy>rbd</cp:lastModifiedBy>
  <dcterms:created xsi:type="dcterms:W3CDTF">2014-02-18T16:54:09Z</dcterms:created>
  <dcterms:modified xsi:type="dcterms:W3CDTF">2014-02-18T17:03:21Z</dcterms:modified>
</cp:coreProperties>
</file>