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workbookProtection workbookPassword="DA63" lockStructure="1"/>
  <bookViews>
    <workbookView xWindow="0" yWindow="0" windowWidth="22260" windowHeight="12650"/>
  </bookViews>
  <sheets>
    <sheet name="Coca-Cola DRIP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5" i="1" l="1"/>
  <c r="B6" i="1" s="1"/>
  <c r="K165" i="1"/>
  <c r="B7" i="1" s="1"/>
  <c r="J165" i="1"/>
  <c r="I165" i="1"/>
  <c r="H165" i="1"/>
  <c r="E162" i="1"/>
  <c r="F162" i="1" s="1"/>
  <c r="E161" i="1"/>
  <c r="F161" i="1" s="1"/>
  <c r="E160" i="1"/>
  <c r="F160" i="1" s="1"/>
  <c r="F159" i="1"/>
  <c r="E159" i="1"/>
  <c r="E158" i="1"/>
  <c r="F158" i="1" s="1"/>
  <c r="E157" i="1"/>
  <c r="F157" i="1" s="1"/>
  <c r="F156" i="1"/>
  <c r="E156" i="1"/>
  <c r="E155" i="1"/>
  <c r="F155" i="1" s="1"/>
  <c r="E154" i="1"/>
  <c r="F154" i="1" s="1"/>
  <c r="E153" i="1"/>
  <c r="F153" i="1" s="1"/>
  <c r="N152" i="1"/>
  <c r="E152" i="1"/>
  <c r="F152" i="1" s="1"/>
  <c r="N151" i="1"/>
  <c r="E151" i="1"/>
  <c r="F151" i="1" s="1"/>
  <c r="N150" i="1"/>
  <c r="E150" i="1"/>
  <c r="F150" i="1" s="1"/>
  <c r="N149" i="1"/>
  <c r="E149" i="1"/>
  <c r="F149" i="1" s="1"/>
  <c r="N148" i="1"/>
  <c r="E148" i="1"/>
  <c r="F148" i="1" s="1"/>
  <c r="N147" i="1"/>
  <c r="E147" i="1"/>
  <c r="F147" i="1" s="1"/>
  <c r="N146" i="1"/>
  <c r="E146" i="1"/>
  <c r="F146" i="1" s="1"/>
  <c r="E145" i="1"/>
  <c r="F145" i="1" s="1"/>
  <c r="E144" i="1"/>
  <c r="F144" i="1" s="1"/>
  <c r="E143" i="1"/>
  <c r="F143" i="1" s="1"/>
  <c r="N142" i="1"/>
  <c r="E142" i="1"/>
  <c r="F142" i="1" s="1"/>
  <c r="E141" i="1"/>
  <c r="F141" i="1" s="1"/>
  <c r="N140" i="1"/>
  <c r="E140" i="1"/>
  <c r="F140" i="1" s="1"/>
  <c r="N139" i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N129" i="1"/>
  <c r="E129" i="1"/>
  <c r="F129" i="1" s="1"/>
  <c r="N128" i="1"/>
  <c r="E128" i="1"/>
  <c r="F128" i="1" s="1"/>
  <c r="N127" i="1"/>
  <c r="E127" i="1"/>
  <c r="F127" i="1" s="1"/>
  <c r="N126" i="1"/>
  <c r="E126" i="1"/>
  <c r="F126" i="1" s="1"/>
  <c r="N125" i="1"/>
  <c r="E125" i="1"/>
  <c r="F125" i="1" s="1"/>
  <c r="N124" i="1"/>
  <c r="E124" i="1"/>
  <c r="F124" i="1" s="1"/>
  <c r="N123" i="1"/>
  <c r="E123" i="1"/>
  <c r="F123" i="1" s="1"/>
  <c r="N122" i="1"/>
  <c r="E122" i="1"/>
  <c r="F122" i="1" s="1"/>
  <c r="N121" i="1"/>
  <c r="E121" i="1"/>
  <c r="F121" i="1" s="1"/>
  <c r="N120" i="1"/>
  <c r="F120" i="1"/>
  <c r="E120" i="1"/>
  <c r="N119" i="1"/>
  <c r="E119" i="1"/>
  <c r="F119" i="1" s="1"/>
  <c r="N118" i="1"/>
  <c r="E118" i="1"/>
  <c r="F118" i="1" s="1"/>
  <c r="N117" i="1"/>
  <c r="E117" i="1"/>
  <c r="F117" i="1" s="1"/>
  <c r="N116" i="1"/>
  <c r="E116" i="1"/>
  <c r="F116" i="1" s="1"/>
  <c r="N115" i="1"/>
  <c r="E115" i="1"/>
  <c r="F115" i="1" s="1"/>
  <c r="N114" i="1"/>
  <c r="E114" i="1"/>
  <c r="F114" i="1" s="1"/>
  <c r="N113" i="1"/>
  <c r="E113" i="1"/>
  <c r="F113" i="1" s="1"/>
  <c r="N112" i="1"/>
  <c r="E112" i="1"/>
  <c r="F112" i="1" s="1"/>
  <c r="N111" i="1"/>
  <c r="E111" i="1"/>
  <c r="F111" i="1" s="1"/>
  <c r="N110" i="1"/>
  <c r="E110" i="1"/>
  <c r="F110" i="1" s="1"/>
  <c r="N109" i="1"/>
  <c r="E109" i="1"/>
  <c r="F109" i="1" s="1"/>
  <c r="N108" i="1"/>
  <c r="E108" i="1"/>
  <c r="F108" i="1" s="1"/>
  <c r="N107" i="1"/>
  <c r="E107" i="1"/>
  <c r="F107" i="1" s="1"/>
  <c r="N106" i="1"/>
  <c r="E106" i="1"/>
  <c r="F106" i="1" s="1"/>
  <c r="N105" i="1"/>
  <c r="E105" i="1"/>
  <c r="F105" i="1" s="1"/>
  <c r="N104" i="1"/>
  <c r="E104" i="1"/>
  <c r="F104" i="1" s="1"/>
  <c r="N103" i="1"/>
  <c r="E103" i="1"/>
  <c r="F103" i="1" s="1"/>
  <c r="N102" i="1"/>
  <c r="E102" i="1"/>
  <c r="F102" i="1" s="1"/>
  <c r="N101" i="1"/>
  <c r="E101" i="1"/>
  <c r="F101" i="1" s="1"/>
  <c r="N100" i="1"/>
  <c r="E100" i="1"/>
  <c r="F100" i="1" s="1"/>
  <c r="N99" i="1"/>
  <c r="E99" i="1"/>
  <c r="F99" i="1" s="1"/>
  <c r="N98" i="1"/>
  <c r="E98" i="1"/>
  <c r="F98" i="1" s="1"/>
  <c r="N97" i="1"/>
  <c r="E97" i="1"/>
  <c r="F97" i="1" s="1"/>
  <c r="N96" i="1"/>
  <c r="E96" i="1"/>
  <c r="F96" i="1" s="1"/>
  <c r="N95" i="1"/>
  <c r="E95" i="1"/>
  <c r="F95" i="1" s="1"/>
  <c r="N94" i="1"/>
  <c r="E94" i="1"/>
  <c r="F94" i="1" s="1"/>
  <c r="N93" i="1"/>
  <c r="E93" i="1"/>
  <c r="F93" i="1" s="1"/>
  <c r="N92" i="1"/>
  <c r="F92" i="1"/>
  <c r="E92" i="1"/>
  <c r="N91" i="1"/>
  <c r="E91" i="1"/>
  <c r="F91" i="1" s="1"/>
  <c r="N90" i="1"/>
  <c r="E90" i="1"/>
  <c r="F90" i="1" s="1"/>
  <c r="N89" i="1"/>
  <c r="E89" i="1"/>
  <c r="F89" i="1" s="1"/>
  <c r="N88" i="1"/>
  <c r="E88" i="1"/>
  <c r="F88" i="1" s="1"/>
  <c r="N87" i="1"/>
  <c r="E87" i="1"/>
  <c r="F87" i="1" s="1"/>
  <c r="N86" i="1"/>
  <c r="E86" i="1"/>
  <c r="F86" i="1" s="1"/>
  <c r="N85" i="1"/>
  <c r="E85" i="1"/>
  <c r="F85" i="1" s="1"/>
  <c r="N84" i="1"/>
  <c r="E84" i="1"/>
  <c r="F84" i="1" s="1"/>
  <c r="N83" i="1"/>
  <c r="E83" i="1"/>
  <c r="F83" i="1" s="1"/>
  <c r="N82" i="1"/>
  <c r="E82" i="1"/>
  <c r="F82" i="1" s="1"/>
  <c r="N81" i="1"/>
  <c r="E81" i="1"/>
  <c r="F81" i="1" s="1"/>
  <c r="N80" i="1"/>
  <c r="E80" i="1"/>
  <c r="F80" i="1" s="1"/>
  <c r="Q79" i="1"/>
  <c r="Q80" i="1" s="1"/>
  <c r="N79" i="1"/>
  <c r="E79" i="1"/>
  <c r="F79" i="1" s="1"/>
  <c r="R78" i="1"/>
  <c r="S78" i="1" s="1"/>
  <c r="N78" i="1"/>
  <c r="E78" i="1"/>
  <c r="F78" i="1" s="1"/>
  <c r="N77" i="1"/>
  <c r="E77" i="1"/>
  <c r="F77" i="1" s="1"/>
  <c r="N76" i="1"/>
  <c r="E76" i="1"/>
  <c r="F76" i="1" s="1"/>
  <c r="N75" i="1"/>
  <c r="E75" i="1"/>
  <c r="F75" i="1" s="1"/>
  <c r="N74" i="1"/>
  <c r="E74" i="1"/>
  <c r="F74" i="1" s="1"/>
  <c r="N73" i="1"/>
  <c r="E73" i="1"/>
  <c r="F73" i="1" s="1"/>
  <c r="N72" i="1"/>
  <c r="E72" i="1"/>
  <c r="F72" i="1" s="1"/>
  <c r="Q71" i="1"/>
  <c r="R71" i="1" s="1"/>
  <c r="S71" i="1" s="1"/>
  <c r="N71" i="1"/>
  <c r="E71" i="1"/>
  <c r="F71" i="1" s="1"/>
  <c r="R70" i="1"/>
  <c r="S70" i="1" s="1"/>
  <c r="N70" i="1"/>
  <c r="E70" i="1"/>
  <c r="F70" i="1" s="1"/>
  <c r="N69" i="1"/>
  <c r="F69" i="1"/>
  <c r="E69" i="1"/>
  <c r="N68" i="1"/>
  <c r="E68" i="1"/>
  <c r="F68" i="1" s="1"/>
  <c r="N67" i="1"/>
  <c r="E67" i="1"/>
  <c r="F67" i="1" s="1"/>
  <c r="Q66" i="1"/>
  <c r="Q67" i="1" s="1"/>
  <c r="N66" i="1"/>
  <c r="E66" i="1"/>
  <c r="F66" i="1" s="1"/>
  <c r="R65" i="1"/>
  <c r="S65" i="1" s="1"/>
  <c r="N65" i="1"/>
  <c r="E65" i="1"/>
  <c r="F65" i="1" s="1"/>
  <c r="R64" i="1"/>
  <c r="S64" i="1" s="1"/>
  <c r="N64" i="1"/>
  <c r="E64" i="1"/>
  <c r="F64" i="1" s="1"/>
  <c r="R63" i="1"/>
  <c r="S63" i="1" s="1"/>
  <c r="N63" i="1"/>
  <c r="E63" i="1"/>
  <c r="F63" i="1" s="1"/>
  <c r="R62" i="1"/>
  <c r="S62" i="1" s="1"/>
  <c r="N62" i="1"/>
  <c r="E62" i="1"/>
  <c r="F62" i="1" s="1"/>
  <c r="R61" i="1"/>
  <c r="S61" i="1" s="1"/>
  <c r="N61" i="1"/>
  <c r="E61" i="1"/>
  <c r="F61" i="1" s="1"/>
  <c r="R60" i="1"/>
  <c r="S60" i="1" s="1"/>
  <c r="N60" i="1"/>
  <c r="E60" i="1"/>
  <c r="F60" i="1" s="1"/>
  <c r="R59" i="1"/>
  <c r="S59" i="1" s="1"/>
  <c r="N59" i="1"/>
  <c r="E59" i="1"/>
  <c r="F59" i="1" s="1"/>
  <c r="R58" i="1"/>
  <c r="S58" i="1" s="1"/>
  <c r="N58" i="1"/>
  <c r="E58" i="1"/>
  <c r="F58" i="1" s="1"/>
  <c r="R57" i="1"/>
  <c r="S57" i="1" s="1"/>
  <c r="N57" i="1"/>
  <c r="E57" i="1"/>
  <c r="F57" i="1" s="1"/>
  <c r="R56" i="1"/>
  <c r="S56" i="1" s="1"/>
  <c r="N56" i="1"/>
  <c r="E56" i="1"/>
  <c r="F56" i="1" s="1"/>
  <c r="R55" i="1"/>
  <c r="S55" i="1" s="1"/>
  <c r="N55" i="1"/>
  <c r="E55" i="1"/>
  <c r="F55" i="1" s="1"/>
  <c r="R54" i="1"/>
  <c r="S54" i="1" s="1"/>
  <c r="N54" i="1"/>
  <c r="E54" i="1"/>
  <c r="F54" i="1" s="1"/>
  <c r="R53" i="1"/>
  <c r="S53" i="1" s="1"/>
  <c r="N53" i="1"/>
  <c r="E53" i="1"/>
  <c r="F53" i="1" s="1"/>
  <c r="R52" i="1"/>
  <c r="S52" i="1" s="1"/>
  <c r="N52" i="1"/>
  <c r="E52" i="1"/>
  <c r="F52" i="1" s="1"/>
  <c r="R51" i="1"/>
  <c r="S51" i="1" s="1"/>
  <c r="N51" i="1"/>
  <c r="E51" i="1"/>
  <c r="F51" i="1" s="1"/>
  <c r="R50" i="1"/>
  <c r="S50" i="1" s="1"/>
  <c r="N50" i="1"/>
  <c r="E50" i="1"/>
  <c r="F50" i="1" s="1"/>
  <c r="R49" i="1"/>
  <c r="S49" i="1" s="1"/>
  <c r="N49" i="1"/>
  <c r="E49" i="1"/>
  <c r="F49" i="1" s="1"/>
  <c r="R48" i="1"/>
  <c r="S48" i="1" s="1"/>
  <c r="N48" i="1"/>
  <c r="F48" i="1"/>
  <c r="E48" i="1"/>
  <c r="R47" i="1"/>
  <c r="S47" i="1" s="1"/>
  <c r="N47" i="1"/>
  <c r="D47" i="1"/>
  <c r="E47" i="1" s="1"/>
  <c r="F47" i="1" s="1"/>
  <c r="R46" i="1"/>
  <c r="S46" i="1" s="1"/>
  <c r="N46" i="1"/>
  <c r="D46" i="1"/>
  <c r="E46" i="1" s="1"/>
  <c r="F46" i="1" s="1"/>
  <c r="R45" i="1"/>
  <c r="S45" i="1" s="1"/>
  <c r="N45" i="1"/>
  <c r="E45" i="1"/>
  <c r="F45" i="1" s="1"/>
  <c r="R44" i="1"/>
  <c r="S44" i="1" s="1"/>
  <c r="N44" i="1"/>
  <c r="E44" i="1"/>
  <c r="F44" i="1" s="1"/>
  <c r="R43" i="1"/>
  <c r="S43" i="1" s="1"/>
  <c r="N43" i="1"/>
  <c r="E43" i="1"/>
  <c r="F43" i="1" s="1"/>
  <c r="R42" i="1"/>
  <c r="S42" i="1" s="1"/>
  <c r="N42" i="1"/>
  <c r="E42" i="1"/>
  <c r="F42" i="1" s="1"/>
  <c r="R41" i="1"/>
  <c r="S41" i="1" s="1"/>
  <c r="N41" i="1"/>
  <c r="E41" i="1"/>
  <c r="F41" i="1" s="1"/>
  <c r="R40" i="1"/>
  <c r="S40" i="1" s="1"/>
  <c r="N40" i="1"/>
  <c r="E40" i="1"/>
  <c r="F40" i="1" s="1"/>
  <c r="R39" i="1"/>
  <c r="S39" i="1" s="1"/>
  <c r="N39" i="1"/>
  <c r="E39" i="1"/>
  <c r="F39" i="1" s="1"/>
  <c r="R38" i="1"/>
  <c r="S38" i="1" s="1"/>
  <c r="N38" i="1"/>
  <c r="E38" i="1"/>
  <c r="F38" i="1" s="1"/>
  <c r="R37" i="1"/>
  <c r="S37" i="1" s="1"/>
  <c r="N37" i="1"/>
  <c r="E37" i="1"/>
  <c r="F37" i="1" s="1"/>
  <c r="R36" i="1"/>
  <c r="S36" i="1" s="1"/>
  <c r="N36" i="1"/>
  <c r="E36" i="1"/>
  <c r="F36" i="1" s="1"/>
  <c r="R35" i="1"/>
  <c r="S35" i="1" s="1"/>
  <c r="N35" i="1"/>
  <c r="E35" i="1"/>
  <c r="F35" i="1" s="1"/>
  <c r="R34" i="1"/>
  <c r="S34" i="1" s="1"/>
  <c r="N34" i="1"/>
  <c r="E34" i="1"/>
  <c r="F34" i="1" s="1"/>
  <c r="R33" i="1"/>
  <c r="S33" i="1" s="1"/>
  <c r="N33" i="1"/>
  <c r="E33" i="1"/>
  <c r="F33" i="1" s="1"/>
  <c r="R32" i="1"/>
  <c r="S32" i="1" s="1"/>
  <c r="N32" i="1"/>
  <c r="E32" i="1"/>
  <c r="F32" i="1" s="1"/>
  <c r="R31" i="1"/>
  <c r="S31" i="1" s="1"/>
  <c r="N31" i="1"/>
  <c r="E31" i="1"/>
  <c r="F31" i="1" s="1"/>
  <c r="R30" i="1"/>
  <c r="S30" i="1" s="1"/>
  <c r="N30" i="1"/>
  <c r="E30" i="1"/>
  <c r="F30" i="1" s="1"/>
  <c r="R29" i="1"/>
  <c r="S29" i="1" s="1"/>
  <c r="N29" i="1"/>
  <c r="E29" i="1"/>
  <c r="F29" i="1" s="1"/>
  <c r="R28" i="1"/>
  <c r="S28" i="1" s="1"/>
  <c r="N28" i="1"/>
  <c r="E28" i="1"/>
  <c r="F28" i="1" s="1"/>
  <c r="R27" i="1"/>
  <c r="S27" i="1" s="1"/>
  <c r="N27" i="1"/>
  <c r="E27" i="1"/>
  <c r="F27" i="1" s="1"/>
  <c r="R26" i="1"/>
  <c r="S26" i="1" s="1"/>
  <c r="N26" i="1"/>
  <c r="F26" i="1"/>
  <c r="E26" i="1"/>
  <c r="R25" i="1"/>
  <c r="S25" i="1" s="1"/>
  <c r="N25" i="1"/>
  <c r="F25" i="1"/>
  <c r="E25" i="1"/>
  <c r="R24" i="1"/>
  <c r="S24" i="1" s="1"/>
  <c r="N24" i="1"/>
  <c r="E24" i="1"/>
  <c r="F24" i="1" s="1"/>
  <c r="R23" i="1"/>
  <c r="S23" i="1" s="1"/>
  <c r="N23" i="1"/>
  <c r="E23" i="1"/>
  <c r="F23" i="1" s="1"/>
  <c r="S22" i="1"/>
  <c r="N22" i="1"/>
  <c r="B5" i="1"/>
  <c r="B14" i="1" s="1"/>
  <c r="B15" i="1" s="1"/>
  <c r="B4" i="1"/>
  <c r="B3" i="1"/>
  <c r="Q72" i="1" l="1"/>
  <c r="R80" i="1"/>
  <c r="S80" i="1" s="1"/>
  <c r="Q81" i="1"/>
  <c r="R67" i="1"/>
  <c r="S67" i="1" s="1"/>
  <c r="Q68" i="1"/>
  <c r="R66" i="1"/>
  <c r="S66" i="1" s="1"/>
  <c r="R79" i="1"/>
  <c r="S79" i="1" s="1"/>
  <c r="N165" i="1"/>
  <c r="B8" i="1" s="1"/>
  <c r="B12" i="1" s="1"/>
  <c r="B13" i="1" s="1"/>
  <c r="B10" i="1" l="1"/>
  <c r="B17" i="1" s="1"/>
  <c r="Q73" i="1"/>
  <c r="R72" i="1"/>
  <c r="S72" i="1" s="1"/>
  <c r="Q82" i="1"/>
  <c r="R81" i="1"/>
  <c r="S81" i="1" s="1"/>
  <c r="Q69" i="1"/>
  <c r="R69" i="1" s="1"/>
  <c r="S69" i="1" s="1"/>
  <c r="R68" i="1"/>
  <c r="S68" i="1" s="1"/>
  <c r="R73" i="1" l="1"/>
  <c r="S73" i="1" s="1"/>
  <c r="Q74" i="1"/>
  <c r="R82" i="1"/>
  <c r="S82" i="1" s="1"/>
  <c r="Q83" i="1"/>
  <c r="Q75" i="1" l="1"/>
  <c r="R74" i="1"/>
  <c r="S74" i="1" s="1"/>
  <c r="Q84" i="1"/>
  <c r="R83" i="1"/>
  <c r="S83" i="1" s="1"/>
  <c r="Q76" i="1" l="1"/>
  <c r="R75" i="1"/>
  <c r="S75" i="1" s="1"/>
  <c r="R84" i="1"/>
  <c r="S84" i="1" s="1"/>
  <c r="Q85" i="1"/>
  <c r="R76" i="1" l="1"/>
  <c r="S76" i="1" s="1"/>
  <c r="Q77" i="1"/>
  <c r="R77" i="1" s="1"/>
  <c r="S77" i="1" s="1"/>
  <c r="Q86" i="1"/>
  <c r="R85" i="1"/>
  <c r="S85" i="1" s="1"/>
  <c r="R86" i="1" l="1"/>
  <c r="S86" i="1" s="1"/>
  <c r="Q87" i="1"/>
  <c r="Q88" i="1" l="1"/>
  <c r="R87" i="1"/>
  <c r="S87" i="1" s="1"/>
  <c r="R88" i="1" l="1"/>
  <c r="S88" i="1" s="1"/>
  <c r="Q89" i="1"/>
  <c r="Q90" i="1" l="1"/>
  <c r="R89" i="1"/>
  <c r="S89" i="1" s="1"/>
  <c r="R90" i="1" l="1"/>
  <c r="S90" i="1" s="1"/>
  <c r="Q91" i="1"/>
  <c r="Q92" i="1" l="1"/>
  <c r="R91" i="1"/>
  <c r="S91" i="1" s="1"/>
  <c r="Q93" i="1" l="1"/>
  <c r="R92" i="1"/>
  <c r="S92" i="1" s="1"/>
  <c r="Q94" i="1" l="1"/>
  <c r="R93" i="1"/>
  <c r="S93" i="1" s="1"/>
  <c r="Q95" i="1" l="1"/>
  <c r="R94" i="1"/>
  <c r="S94" i="1" s="1"/>
  <c r="Q96" i="1" l="1"/>
  <c r="R95" i="1"/>
  <c r="S95" i="1" s="1"/>
  <c r="Q97" i="1" l="1"/>
  <c r="R96" i="1"/>
  <c r="S96" i="1" s="1"/>
  <c r="Q98" i="1" l="1"/>
  <c r="R97" i="1"/>
  <c r="S97" i="1" s="1"/>
  <c r="R98" i="1" l="1"/>
  <c r="S98" i="1" s="1"/>
  <c r="Q99" i="1"/>
  <c r="Q100" i="1" l="1"/>
  <c r="R99" i="1"/>
  <c r="S99" i="1" s="1"/>
  <c r="Q101" i="1" l="1"/>
  <c r="R100" i="1"/>
  <c r="S100" i="1" s="1"/>
  <c r="Q102" i="1" l="1"/>
  <c r="R101" i="1"/>
  <c r="S101" i="1" s="1"/>
  <c r="Q103" i="1" l="1"/>
  <c r="R102" i="1"/>
  <c r="S102" i="1" s="1"/>
  <c r="Q104" i="1" l="1"/>
  <c r="R103" i="1"/>
  <c r="S103" i="1" s="1"/>
  <c r="Q105" i="1" l="1"/>
  <c r="R104" i="1"/>
  <c r="S104" i="1" s="1"/>
  <c r="Q106" i="1" l="1"/>
  <c r="R105" i="1"/>
  <c r="S105" i="1" s="1"/>
  <c r="Q107" i="1" l="1"/>
  <c r="R106" i="1"/>
  <c r="S106" i="1" s="1"/>
  <c r="Q108" i="1" l="1"/>
  <c r="R107" i="1"/>
  <c r="S107" i="1" s="1"/>
  <c r="R108" i="1" l="1"/>
  <c r="S108" i="1" s="1"/>
  <c r="Q109" i="1"/>
  <c r="Q110" i="1" l="1"/>
  <c r="R109" i="1"/>
  <c r="S109" i="1" s="1"/>
  <c r="R110" i="1" l="1"/>
  <c r="S110" i="1" s="1"/>
  <c r="Q111" i="1"/>
  <c r="Q112" i="1" l="1"/>
  <c r="R111" i="1"/>
  <c r="S111" i="1" s="1"/>
  <c r="R112" i="1" l="1"/>
  <c r="S112" i="1" s="1"/>
  <c r="Q113" i="1"/>
  <c r="Q114" i="1" l="1"/>
  <c r="R113" i="1"/>
  <c r="S113" i="1" s="1"/>
  <c r="R114" i="1" l="1"/>
  <c r="S114" i="1" s="1"/>
  <c r="Q115" i="1"/>
  <c r="Q116" i="1" l="1"/>
  <c r="R115" i="1"/>
  <c r="S115" i="1" s="1"/>
  <c r="R116" i="1" l="1"/>
  <c r="S116" i="1" s="1"/>
  <c r="Q117" i="1"/>
  <c r="Q118" i="1" l="1"/>
  <c r="R117" i="1"/>
  <c r="S117" i="1" s="1"/>
  <c r="R118" i="1" l="1"/>
  <c r="S118" i="1" s="1"/>
  <c r="Q119" i="1"/>
  <c r="Q120" i="1" l="1"/>
  <c r="R119" i="1"/>
  <c r="S119" i="1" s="1"/>
  <c r="R120" i="1" l="1"/>
  <c r="S120" i="1" s="1"/>
  <c r="Q121" i="1"/>
  <c r="Q122" i="1" l="1"/>
  <c r="R121" i="1"/>
  <c r="S121" i="1" s="1"/>
  <c r="R122" i="1" l="1"/>
  <c r="S122" i="1" s="1"/>
  <c r="Q123" i="1"/>
  <c r="Q124" i="1" l="1"/>
  <c r="R123" i="1"/>
  <c r="S123" i="1" s="1"/>
  <c r="R124" i="1" l="1"/>
  <c r="S124" i="1" s="1"/>
  <c r="Q125" i="1"/>
  <c r="Q126" i="1" l="1"/>
  <c r="R125" i="1"/>
  <c r="S125" i="1" s="1"/>
  <c r="R126" i="1" l="1"/>
  <c r="S126" i="1" s="1"/>
  <c r="Q127" i="1"/>
  <c r="Q128" i="1" l="1"/>
  <c r="R127" i="1"/>
  <c r="S127" i="1" s="1"/>
  <c r="R128" i="1" l="1"/>
  <c r="S128" i="1" s="1"/>
  <c r="Q129" i="1"/>
  <c r="Q130" i="1" l="1"/>
  <c r="R129" i="1"/>
  <c r="S129" i="1" s="1"/>
  <c r="Q131" i="1" l="1"/>
  <c r="R130" i="1"/>
  <c r="S130" i="1" s="1"/>
  <c r="Q132" i="1" l="1"/>
  <c r="R131" i="1"/>
  <c r="S131" i="1" s="1"/>
  <c r="R132" i="1" l="1"/>
  <c r="S132" i="1" s="1"/>
  <c r="Q133" i="1"/>
  <c r="Q134" i="1" l="1"/>
  <c r="R133" i="1"/>
  <c r="S133" i="1" s="1"/>
  <c r="Q135" i="1" l="1"/>
  <c r="R134" i="1"/>
  <c r="S134" i="1" s="1"/>
  <c r="Q136" i="1" l="1"/>
  <c r="R135" i="1"/>
  <c r="S135" i="1" s="1"/>
  <c r="Q137" i="1" l="1"/>
  <c r="R136" i="1"/>
  <c r="S136" i="1" s="1"/>
  <c r="Q138" i="1" l="1"/>
  <c r="R137" i="1"/>
  <c r="S137" i="1" s="1"/>
  <c r="Q139" i="1" l="1"/>
  <c r="R138" i="1"/>
  <c r="S138" i="1" s="1"/>
  <c r="Q140" i="1" l="1"/>
  <c r="R139" i="1"/>
  <c r="S139" i="1" s="1"/>
  <c r="Q141" i="1" l="1"/>
  <c r="R140" i="1"/>
  <c r="S140" i="1" s="1"/>
  <c r="R141" i="1" l="1"/>
  <c r="S141" i="1" s="1"/>
  <c r="Q142" i="1"/>
  <c r="Q143" i="1" l="1"/>
  <c r="R142" i="1"/>
  <c r="S142" i="1" s="1"/>
  <c r="Q144" i="1" l="1"/>
  <c r="R143" i="1"/>
  <c r="S143" i="1" s="1"/>
  <c r="Q145" i="1" l="1"/>
  <c r="R144" i="1"/>
  <c r="S144" i="1" s="1"/>
  <c r="Q146" i="1" l="1"/>
  <c r="R145" i="1"/>
  <c r="S145" i="1" s="1"/>
  <c r="Q147" i="1" l="1"/>
  <c r="R146" i="1"/>
  <c r="S146" i="1" s="1"/>
  <c r="Q148" i="1" l="1"/>
  <c r="R147" i="1"/>
  <c r="S147" i="1" s="1"/>
  <c r="Q149" i="1" l="1"/>
  <c r="R148" i="1"/>
  <c r="S148" i="1" s="1"/>
  <c r="Q150" i="1" l="1"/>
  <c r="R149" i="1"/>
  <c r="S149" i="1" s="1"/>
  <c r="Q151" i="1" l="1"/>
  <c r="R150" i="1"/>
  <c r="S150" i="1" s="1"/>
  <c r="Q152" i="1" l="1"/>
  <c r="R151" i="1"/>
  <c r="S151" i="1" s="1"/>
  <c r="Q153" i="1" l="1"/>
  <c r="R152" i="1"/>
  <c r="S152" i="1" s="1"/>
  <c r="Q154" i="1" l="1"/>
  <c r="R153" i="1"/>
  <c r="S153" i="1" s="1"/>
  <c r="Q155" i="1" l="1"/>
  <c r="R154" i="1"/>
  <c r="S154" i="1" s="1"/>
  <c r="Q156" i="1" l="1"/>
  <c r="R155" i="1"/>
  <c r="S155" i="1" s="1"/>
  <c r="Q157" i="1" l="1"/>
  <c r="R156" i="1"/>
  <c r="S156" i="1" s="1"/>
  <c r="Q158" i="1" l="1"/>
  <c r="R157" i="1"/>
  <c r="S157" i="1" s="1"/>
  <c r="Q159" i="1" l="1"/>
  <c r="R158" i="1"/>
  <c r="S158" i="1" s="1"/>
  <c r="Q160" i="1" l="1"/>
  <c r="R159" i="1"/>
  <c r="S159" i="1" s="1"/>
  <c r="Q161" i="1" l="1"/>
  <c r="R160" i="1"/>
  <c r="S160" i="1" s="1"/>
  <c r="Q162" i="1" l="1"/>
  <c r="R162" i="1" s="1"/>
  <c r="S162" i="1" s="1"/>
  <c r="R161" i="1"/>
  <c r="S161" i="1" s="1"/>
</calcChain>
</file>

<file path=xl/sharedStrings.xml><?xml version="1.0" encoding="utf-8"?>
<sst xmlns="http://schemas.openxmlformats.org/spreadsheetml/2006/main" count="196" uniqueCount="51">
  <si>
    <t>Coke DRIP</t>
  </si>
  <si>
    <t>VP</t>
  </si>
  <si>
    <t>DP</t>
  </si>
  <si>
    <t>Dividend</t>
  </si>
  <si>
    <t>Purchase Fees</t>
  </si>
  <si>
    <t>Dividend Purchases</t>
  </si>
  <si>
    <t>Cost Basis</t>
  </si>
  <si>
    <t>Total Shares</t>
  </si>
  <si>
    <t>Avg Purchase Price</t>
  </si>
  <si>
    <t>Current Annual Dividend</t>
  </si>
  <si>
    <t>YOC</t>
  </si>
  <si>
    <t>Quarterly</t>
  </si>
  <si>
    <t>Yearly</t>
  </si>
  <si>
    <t>Purchase</t>
  </si>
  <si>
    <t>Purch</t>
  </si>
  <si>
    <t>Net</t>
  </si>
  <si>
    <t>Div</t>
  </si>
  <si>
    <t>Original</t>
  </si>
  <si>
    <t xml:space="preserve">Adj Cost </t>
  </si>
  <si>
    <t>Shares</t>
  </si>
  <si>
    <t>DRIP</t>
  </si>
  <si>
    <t>Net Total</t>
  </si>
  <si>
    <t>Value as Of</t>
  </si>
  <si>
    <t>Date</t>
  </si>
  <si>
    <t>Div/Share</t>
  </si>
  <si>
    <t>Yield</t>
  </si>
  <si>
    <t>Type</t>
  </si>
  <si>
    <t>Amount</t>
  </si>
  <si>
    <t>Fees</t>
  </si>
  <si>
    <t>CB</t>
  </si>
  <si>
    <t>Basis</t>
  </si>
  <si>
    <t>Price/Share</t>
  </si>
  <si>
    <t>Purchased</t>
  </si>
  <si>
    <t>Balance</t>
  </si>
  <si>
    <t>Beginning</t>
  </si>
  <si>
    <t>Gift</t>
  </si>
  <si>
    <t>Split</t>
  </si>
  <si>
    <t>Totals</t>
  </si>
  <si>
    <t>Net Gain on Cash In</t>
  </si>
  <si>
    <t>Cash In</t>
  </si>
  <si>
    <t>Net Gain on Cost Basis</t>
  </si>
  <si>
    <t>April 3rd Value</t>
  </si>
  <si>
    <t>% Gain/Loss on Cost Basis</t>
  </si>
  <si>
    <t>% Gain/Loss on Cash In</t>
  </si>
  <si>
    <t>Purchases</t>
  </si>
  <si>
    <t>Dividend Fees</t>
  </si>
  <si>
    <t>Voluntary Purchase</t>
  </si>
  <si>
    <t>Dividend Purchase</t>
  </si>
  <si>
    <t>Below is a 20-year history of my Coca-Cola DRIP cost basis tracking</t>
  </si>
  <si>
    <t>Data is sourced from Computershare and personal records</t>
  </si>
  <si>
    <t>Data is accurate to the best of my knowledge and recordkeeping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</si>
</sst>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.000000_);_(* \(#,##0.000000\);_(* &quot;-&quot;??_);_(@_)"/>
    <numFmt numFmtId="166" formatCode="0.000000"/>
    <numFmt numFmtId="167" formatCode="_(&quot;$&quot;* #,##0.00000_);_(&quot;$&quot;* \(#,##0.00000\);_(&quot;$&quot;* &quot;-&quot;??_);_(@_)"/>
    <numFmt numFmtId="168" formatCode="_(&quot;$&quot;* #,##0.000000_);_(&quot;$&quot;* \(#,##0.000000\);_(&quot;$&quot;* &quot;-&quot;??_);_(@_)"/>
    <numFmt numFmtId="169" formatCode="0.000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_(&quot;$&quot;* #,##0.000_);_(&quot;$&quot;* \(#,##0.000\);_(&quot;$&quot;* &quot;-&quot;??_);_(@_)"/>
    <numFmt numFmtId="174" formatCode="mm/d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44" fontId="3" fillId="0" borderId="0" xfId="2" applyFont="1" applyAlignment="1"/>
    <xf numFmtId="44" fontId="3" fillId="0" borderId="0" xfId="2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44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44" fontId="3" fillId="0" borderId="0" xfId="0" applyNumberFormat="1" applyFont="1" applyAlignment="1"/>
    <xf numFmtId="44" fontId="4" fillId="0" borderId="0" xfId="0" applyNumberFormat="1" applyFont="1" applyAlignment="1">
      <alignment horizontal="center"/>
    </xf>
    <xf numFmtId="10" fontId="3" fillId="0" borderId="0" xfId="3" applyNumberFormat="1" applyFont="1" applyAlignment="1"/>
    <xf numFmtId="44" fontId="5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44" fontId="7" fillId="0" borderId="0" xfId="2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3" fillId="0" borderId="0" xfId="2" applyFont="1"/>
    <xf numFmtId="166" fontId="3" fillId="0" borderId="0" xfId="2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right"/>
    </xf>
    <xf numFmtId="166" fontId="3" fillId="0" borderId="0" xfId="0" applyNumberFormat="1" applyFont="1" applyAlignment="1"/>
    <xf numFmtId="167" fontId="3" fillId="0" borderId="0" xfId="0" applyNumberFormat="1" applyFont="1" applyAlignment="1"/>
    <xf numFmtId="168" fontId="3" fillId="0" borderId="0" xfId="0" applyNumberFormat="1" applyFont="1" applyAlignment="1"/>
    <xf numFmtId="0" fontId="3" fillId="0" borderId="0" xfId="0" applyFont="1" applyBorder="1" applyAlignment="1">
      <alignment horizontal="center" wrapText="1"/>
    </xf>
    <xf numFmtId="44" fontId="3" fillId="0" borderId="0" xfId="2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43" fontId="3" fillId="0" borderId="0" xfId="0" applyNumberFormat="1" applyFont="1" applyAlignment="1"/>
    <xf numFmtId="43" fontId="3" fillId="0" borderId="0" xfId="1" applyNumberFormat="1" applyFont="1" applyFill="1" applyBorder="1" applyAlignment="1">
      <alignment horizontal="center"/>
    </xf>
    <xf numFmtId="169" fontId="3" fillId="0" borderId="0" xfId="0" applyNumberFormat="1" applyFont="1" applyAlignment="1"/>
    <xf numFmtId="166" fontId="3" fillId="0" borderId="0" xfId="2" applyNumberFormat="1" applyFont="1" applyAlignment="1"/>
    <xf numFmtId="170" fontId="3" fillId="0" borderId="0" xfId="0" applyNumberFormat="1" applyFont="1" applyAlignment="1"/>
    <xf numFmtId="166" fontId="3" fillId="0" borderId="0" xfId="0" applyNumberFormat="1" applyFont="1" applyFill="1" applyAlignment="1">
      <alignment wrapText="1"/>
    </xf>
    <xf numFmtId="165" fontId="3" fillId="0" borderId="0" xfId="1" applyNumberFormat="1" applyFont="1" applyAlignment="1"/>
    <xf numFmtId="44" fontId="0" fillId="0" borderId="0" xfId="2" applyFont="1"/>
    <xf numFmtId="166" fontId="0" fillId="0" borderId="0" xfId="0" applyNumberFormat="1"/>
    <xf numFmtId="171" fontId="3" fillId="0" borderId="0" xfId="1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72" fontId="3" fillId="0" borderId="1" xfId="1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10" fontId="3" fillId="0" borderId="1" xfId="3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4" fontId="3" fillId="0" borderId="1" xfId="2" applyFont="1" applyFill="1" applyBorder="1" applyAlignment="1">
      <alignment horizontal="center"/>
    </xf>
    <xf numFmtId="0" fontId="3" fillId="0" borderId="1" xfId="0" applyFont="1" applyBorder="1" applyAlignment="1"/>
    <xf numFmtId="44" fontId="3" fillId="0" borderId="1" xfId="2" applyFont="1" applyBorder="1" applyAlignment="1">
      <alignment horizontal="center"/>
    </xf>
    <xf numFmtId="44" fontId="8" fillId="0" borderId="1" xfId="2" applyFont="1" applyBorder="1" applyAlignment="1">
      <alignment horizontal="center"/>
    </xf>
    <xf numFmtId="173" fontId="3" fillId="0" borderId="1" xfId="2" applyNumberFormat="1" applyFont="1" applyFill="1" applyBorder="1" applyAlignment="1">
      <alignment horizontal="center"/>
    </xf>
    <xf numFmtId="169" fontId="3" fillId="0" borderId="1" xfId="0" applyNumberFormat="1" applyFont="1" applyBorder="1" applyAlignment="1"/>
    <xf numFmtId="44" fontId="3" fillId="0" borderId="1" xfId="2" applyFont="1" applyBorder="1"/>
    <xf numFmtId="44" fontId="3" fillId="0" borderId="1" xfId="0" applyNumberFormat="1" applyFont="1" applyBorder="1" applyAlignment="1"/>
    <xf numFmtId="174" fontId="3" fillId="0" borderId="0" xfId="0" applyNumberFormat="1" applyFont="1" applyAlignment="1">
      <alignment horizontal="center"/>
    </xf>
    <xf numFmtId="172" fontId="3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44" fontId="3" fillId="0" borderId="0" xfId="2" applyFont="1" applyAlignment="1">
      <alignment horizontal="right"/>
    </xf>
    <xf numFmtId="44" fontId="5" fillId="0" borderId="0" xfId="0" applyNumberFormat="1" applyFont="1" applyAlignment="1"/>
    <xf numFmtId="173" fontId="3" fillId="0" borderId="0" xfId="2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65" fontId="5" fillId="0" borderId="0" xfId="1" applyNumberFormat="1" applyFont="1" applyAlignment="1"/>
    <xf numFmtId="10" fontId="5" fillId="0" borderId="0" xfId="3" applyNumberFormat="1" applyFont="1" applyAlignment="1"/>
    <xf numFmtId="0" fontId="9" fillId="0" borderId="0" xfId="0" applyFont="1" applyAlignment="1"/>
    <xf numFmtId="44" fontId="9" fillId="0" borderId="0" xfId="0" applyNumberFormat="1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8"/>
  <sheetViews>
    <sheetView tabSelected="1" zoomScale="80" zoomScaleNormal="80" workbookViewId="0"/>
  </sheetViews>
  <sheetFormatPr defaultColWidth="9.1796875" defaultRowHeight="12.5" x14ac:dyDescent="0.25"/>
  <cols>
    <col min="1" max="1" width="23" style="2" bestFit="1" customWidth="1"/>
    <col min="2" max="2" width="16.36328125" style="2" bestFit="1" customWidth="1"/>
    <col min="3" max="3" width="9" style="3" customWidth="1"/>
    <col min="4" max="5" width="8.90625" style="4" customWidth="1"/>
    <col min="6" max="6" width="6.08984375" style="4" customWidth="1"/>
    <col min="7" max="7" width="6.26953125" style="2" customWidth="1"/>
    <col min="8" max="8" width="10.1796875" style="5" customWidth="1"/>
    <col min="9" max="9" width="7.6328125" style="2" customWidth="1"/>
    <col min="10" max="10" width="10.1796875" style="6" customWidth="1"/>
    <col min="11" max="11" width="7.6328125" style="6" customWidth="1"/>
    <col min="12" max="12" width="10.1796875" style="6" customWidth="1"/>
    <col min="13" max="13" width="8.36328125" style="6" customWidth="1"/>
    <col min="14" max="14" width="10.1796875" style="6" customWidth="1"/>
    <col min="15" max="15" width="10.36328125" style="2" customWidth="1"/>
    <col min="16" max="18" width="10.453125" style="2" customWidth="1"/>
    <col min="19" max="19" width="11.1796875" style="2" customWidth="1"/>
    <col min="20" max="20" width="11.7265625" style="2" customWidth="1"/>
    <col min="21" max="21" width="10.54296875" style="2" customWidth="1"/>
    <col min="22" max="16384" width="9.1796875" style="2"/>
  </cols>
  <sheetData>
    <row r="1" spans="1:9" ht="13" x14ac:dyDescent="0.3">
      <c r="A1" s="1" t="s">
        <v>0</v>
      </c>
    </row>
    <row r="2" spans="1:9" x14ac:dyDescent="0.25">
      <c r="A2" s="7"/>
    </row>
    <row r="3" spans="1:9" x14ac:dyDescent="0.25">
      <c r="A3" s="2" t="s">
        <v>44</v>
      </c>
      <c r="B3" s="9">
        <f>J165</f>
        <v>4648.4399999999996</v>
      </c>
      <c r="C3" s="10"/>
      <c r="D3" s="4" t="s">
        <v>48</v>
      </c>
    </row>
    <row r="4" spans="1:9" x14ac:dyDescent="0.25">
      <c r="A4" s="2" t="s">
        <v>4</v>
      </c>
      <c r="B4" s="9">
        <f>I165</f>
        <v>67.679999999999978</v>
      </c>
      <c r="C4" s="10"/>
      <c r="D4" s="4" t="s">
        <v>49</v>
      </c>
    </row>
    <row r="5" spans="1:9" ht="13" x14ac:dyDescent="0.3">
      <c r="A5" s="67" t="s">
        <v>39</v>
      </c>
      <c r="B5" s="68">
        <f>H165</f>
        <v>4716.12</v>
      </c>
      <c r="C5" s="10"/>
      <c r="D5" s="4" t="s">
        <v>50</v>
      </c>
    </row>
    <row r="6" spans="1:9" x14ac:dyDescent="0.25">
      <c r="A6" s="2" t="s">
        <v>5</v>
      </c>
      <c r="B6" s="11">
        <f>L165</f>
        <v>2286.4899999999993</v>
      </c>
      <c r="C6" s="6"/>
    </row>
    <row r="7" spans="1:9" x14ac:dyDescent="0.25">
      <c r="A7" s="2" t="s">
        <v>45</v>
      </c>
      <c r="B7" s="11">
        <f>K165</f>
        <v>69.139999999999986</v>
      </c>
    </row>
    <row r="8" spans="1:9" ht="13" x14ac:dyDescent="0.3">
      <c r="A8" s="67" t="s">
        <v>6</v>
      </c>
      <c r="B8" s="68">
        <f>N165</f>
        <v>7071.7500000000045</v>
      </c>
      <c r="I8" s="11"/>
    </row>
    <row r="9" spans="1:9" x14ac:dyDescent="0.25">
      <c r="A9" s="2" t="s">
        <v>7</v>
      </c>
      <c r="B9" s="65">
        <v>245.87473499999999</v>
      </c>
      <c r="C9" s="6"/>
      <c r="D9" s="5"/>
      <c r="E9" s="5"/>
      <c r="F9" s="5"/>
    </row>
    <row r="10" spans="1:9" x14ac:dyDescent="0.25">
      <c r="A10" s="2" t="s">
        <v>8</v>
      </c>
      <c r="B10" s="62">
        <f>B8/B9</f>
        <v>28.761596835071341</v>
      </c>
      <c r="C10" s="10"/>
    </row>
    <row r="11" spans="1:9" x14ac:dyDescent="0.25">
      <c r="A11" s="2" t="s">
        <v>41</v>
      </c>
      <c r="B11" s="62">
        <v>10448.69</v>
      </c>
      <c r="C11" s="12"/>
    </row>
    <row r="12" spans="1:9" x14ac:dyDescent="0.25">
      <c r="A12" s="2" t="s">
        <v>40</v>
      </c>
      <c r="B12" s="62">
        <f>B11-B8</f>
        <v>3376.939999999996</v>
      </c>
      <c r="C12" s="12"/>
    </row>
    <row r="13" spans="1:9" x14ac:dyDescent="0.25">
      <c r="A13" s="2" t="s">
        <v>42</v>
      </c>
      <c r="B13" s="66">
        <f>B12/B8</f>
        <v>0.47752536500866033</v>
      </c>
      <c r="C13" s="12"/>
    </row>
    <row r="14" spans="1:9" x14ac:dyDescent="0.25">
      <c r="A14" s="2" t="s">
        <v>38</v>
      </c>
      <c r="B14" s="11">
        <f>B11-B5</f>
        <v>5732.5700000000006</v>
      </c>
    </row>
    <row r="15" spans="1:9" x14ac:dyDescent="0.25">
      <c r="A15" s="2" t="s">
        <v>43</v>
      </c>
      <c r="B15" s="13">
        <f>B14/B5</f>
        <v>1.2155267465628528</v>
      </c>
    </row>
    <row r="16" spans="1:9" x14ac:dyDescent="0.25">
      <c r="A16" s="2" t="s">
        <v>9</v>
      </c>
      <c r="B16" s="5">
        <v>1.48</v>
      </c>
    </row>
    <row r="17" spans="1:21" x14ac:dyDescent="0.25">
      <c r="A17" s="2" t="s">
        <v>10</v>
      </c>
      <c r="B17" s="13">
        <f>B16/B10</f>
        <v>5.1457504549793157E-2</v>
      </c>
    </row>
    <row r="18" spans="1:21" x14ac:dyDescent="0.25">
      <c r="A18" s="2" t="s">
        <v>1</v>
      </c>
      <c r="B18" s="64" t="s">
        <v>46</v>
      </c>
    </row>
    <row r="19" spans="1:21" x14ac:dyDescent="0.25">
      <c r="A19" s="2" t="s">
        <v>2</v>
      </c>
      <c r="B19" s="64" t="s">
        <v>47</v>
      </c>
    </row>
    <row r="20" spans="1:21" x14ac:dyDescent="0.25">
      <c r="D20" s="3" t="s">
        <v>11</v>
      </c>
      <c r="E20" s="3" t="s">
        <v>12</v>
      </c>
      <c r="F20" s="3"/>
      <c r="H20" s="5" t="s">
        <v>13</v>
      </c>
      <c r="I20" s="3" t="s">
        <v>14</v>
      </c>
      <c r="J20" s="6" t="s">
        <v>15</v>
      </c>
      <c r="K20" s="6" t="s">
        <v>16</v>
      </c>
      <c r="L20" s="6" t="s">
        <v>15</v>
      </c>
      <c r="M20" s="6" t="s">
        <v>17</v>
      </c>
      <c r="N20" s="14" t="s">
        <v>18</v>
      </c>
      <c r="P20" s="15" t="s">
        <v>19</v>
      </c>
      <c r="Q20" s="15" t="s">
        <v>20</v>
      </c>
      <c r="R20" s="15" t="s">
        <v>21</v>
      </c>
      <c r="S20" s="15" t="s">
        <v>22</v>
      </c>
    </row>
    <row r="21" spans="1:21" x14ac:dyDescent="0.25">
      <c r="B21" s="8"/>
      <c r="C21" s="16" t="s">
        <v>23</v>
      </c>
      <c r="D21" s="16" t="s">
        <v>24</v>
      </c>
      <c r="E21" s="16" t="s">
        <v>24</v>
      </c>
      <c r="F21" s="16" t="s">
        <v>25</v>
      </c>
      <c r="G21" s="17" t="s">
        <v>26</v>
      </c>
      <c r="H21" s="18" t="s">
        <v>27</v>
      </c>
      <c r="I21" s="17" t="s">
        <v>28</v>
      </c>
      <c r="J21" s="18" t="s">
        <v>13</v>
      </c>
      <c r="K21" s="18" t="s">
        <v>28</v>
      </c>
      <c r="L21" s="18" t="s">
        <v>3</v>
      </c>
      <c r="M21" s="18" t="s">
        <v>29</v>
      </c>
      <c r="N21" s="19" t="s">
        <v>30</v>
      </c>
      <c r="O21" s="17" t="s">
        <v>31</v>
      </c>
      <c r="P21" s="17" t="s">
        <v>32</v>
      </c>
      <c r="Q21" s="17" t="s">
        <v>33</v>
      </c>
      <c r="R21" s="17" t="s">
        <v>33</v>
      </c>
      <c r="S21" s="17" t="s">
        <v>23</v>
      </c>
    </row>
    <row r="22" spans="1:21" x14ac:dyDescent="0.25">
      <c r="C22" s="20" t="s">
        <v>34</v>
      </c>
      <c r="D22" s="21"/>
      <c r="E22" s="21"/>
      <c r="F22" s="22"/>
      <c r="G22" s="20" t="s">
        <v>1</v>
      </c>
      <c r="H22" s="23">
        <v>66</v>
      </c>
      <c r="I22" s="24">
        <v>10</v>
      </c>
      <c r="J22" s="24">
        <v>56</v>
      </c>
      <c r="K22" s="24"/>
      <c r="L22" s="24"/>
      <c r="M22" s="24"/>
      <c r="N22" s="14">
        <f t="shared" ref="N22:N85" si="0">H22+K22+L22</f>
        <v>66</v>
      </c>
      <c r="O22" s="25">
        <v>56</v>
      </c>
      <c r="P22" s="26">
        <v>1</v>
      </c>
      <c r="Q22" s="26">
        <v>0</v>
      </c>
      <c r="R22" s="26">
        <v>1</v>
      </c>
      <c r="S22" s="24">
        <f t="shared" ref="S22:S85" si="1">R22*O22</f>
        <v>56</v>
      </c>
    </row>
    <row r="23" spans="1:21" x14ac:dyDescent="0.25">
      <c r="C23" s="20">
        <v>35521</v>
      </c>
      <c r="D23" s="21">
        <v>0</v>
      </c>
      <c r="E23" s="21">
        <f t="shared" ref="E23:E126" si="2">D23*4</f>
        <v>0</v>
      </c>
      <c r="F23" s="22" t="str">
        <f t="shared" ref="F23:F86" si="3">IF(E23&gt;0, E23/O23," " )</f>
        <v xml:space="preserve"> </v>
      </c>
      <c r="G23" s="27" t="s">
        <v>1</v>
      </c>
      <c r="H23" s="23">
        <v>50</v>
      </c>
      <c r="I23" s="24"/>
      <c r="J23" s="24">
        <v>50</v>
      </c>
      <c r="K23" s="24"/>
      <c r="L23" s="24"/>
      <c r="M23" s="24"/>
      <c r="N23" s="14">
        <f t="shared" si="0"/>
        <v>50</v>
      </c>
      <c r="O23" s="28">
        <v>56.024999999999999</v>
      </c>
      <c r="P23" s="26">
        <v>0.89245872378402502</v>
      </c>
      <c r="Q23" s="26">
        <v>0.89200000000000002</v>
      </c>
      <c r="R23" s="29">
        <f t="shared" ref="R23:R86" si="4">Q23+1</f>
        <v>1.8919999999999999</v>
      </c>
      <c r="S23" s="24">
        <f t="shared" si="1"/>
        <v>105.99929999999999</v>
      </c>
    </row>
    <row r="24" spans="1:21" x14ac:dyDescent="0.25">
      <c r="C24" s="20">
        <v>35521</v>
      </c>
      <c r="D24" s="21">
        <v>0.14000000000000001</v>
      </c>
      <c r="E24" s="21">
        <f t="shared" si="2"/>
        <v>0.56000000000000005</v>
      </c>
      <c r="F24" s="22">
        <f t="shared" si="3"/>
        <v>9.9955377063810809E-3</v>
      </c>
      <c r="G24" s="27" t="s">
        <v>2</v>
      </c>
      <c r="H24" s="23"/>
      <c r="I24" s="24"/>
      <c r="J24" s="24"/>
      <c r="K24" s="24"/>
      <c r="L24" s="24">
        <v>0.14000000000000001</v>
      </c>
      <c r="M24" s="24"/>
      <c r="N24" s="14">
        <f t="shared" si="0"/>
        <v>0.14000000000000001</v>
      </c>
      <c r="O24" s="28">
        <v>56.024999999999999</v>
      </c>
      <c r="P24" s="26">
        <v>2.4988844265952702E-3</v>
      </c>
      <c r="Q24" s="26">
        <v>0.89400000000000002</v>
      </c>
      <c r="R24" s="29">
        <f t="shared" si="4"/>
        <v>1.8940000000000001</v>
      </c>
      <c r="S24" s="24">
        <f t="shared" si="1"/>
        <v>106.11135</v>
      </c>
    </row>
    <row r="25" spans="1:21" x14ac:dyDescent="0.25">
      <c r="C25" s="20">
        <v>35612</v>
      </c>
      <c r="D25" s="21"/>
      <c r="E25" s="21">
        <f t="shared" si="2"/>
        <v>0</v>
      </c>
      <c r="F25" s="22" t="str">
        <f t="shared" si="3"/>
        <v xml:space="preserve"> </v>
      </c>
      <c r="G25" s="27" t="s">
        <v>1</v>
      </c>
      <c r="H25" s="24">
        <v>50</v>
      </c>
      <c r="I25" s="24"/>
      <c r="J25" s="24">
        <v>50</v>
      </c>
      <c r="K25" s="24"/>
      <c r="L25" s="24"/>
      <c r="M25" s="24"/>
      <c r="N25" s="14">
        <f t="shared" si="0"/>
        <v>50</v>
      </c>
      <c r="O25" s="28">
        <v>68.606999999999999</v>
      </c>
      <c r="P25" s="26">
        <v>0.72878860757648634</v>
      </c>
      <c r="Q25" s="26">
        <v>1.623</v>
      </c>
      <c r="R25" s="29">
        <f t="shared" si="4"/>
        <v>2.6230000000000002</v>
      </c>
      <c r="S25" s="24">
        <f t="shared" si="1"/>
        <v>179.95616100000001</v>
      </c>
    </row>
    <row r="26" spans="1:21" x14ac:dyDescent="0.25">
      <c r="C26" s="20">
        <v>35612</v>
      </c>
      <c r="D26" s="21">
        <v>0.14255543822597677</v>
      </c>
      <c r="E26" s="21">
        <f t="shared" si="2"/>
        <v>0.57022175290390709</v>
      </c>
      <c r="F26" s="22">
        <f t="shared" si="3"/>
        <v>8.3114223461732348E-3</v>
      </c>
      <c r="G26" s="27" t="s">
        <v>2</v>
      </c>
      <c r="H26" s="24"/>
      <c r="I26" s="24"/>
      <c r="J26" s="24"/>
      <c r="K26" s="24"/>
      <c r="L26" s="24">
        <v>0.27</v>
      </c>
      <c r="M26" s="24"/>
      <c r="N26" s="14">
        <f t="shared" si="0"/>
        <v>0.27</v>
      </c>
      <c r="O26" s="28">
        <v>68.606999999999999</v>
      </c>
      <c r="P26" s="26">
        <v>3.9354584809130266E-3</v>
      </c>
      <c r="Q26" s="26">
        <v>1.627</v>
      </c>
      <c r="R26" s="29">
        <f t="shared" si="4"/>
        <v>2.6269999999999998</v>
      </c>
      <c r="S26" s="24">
        <f t="shared" si="1"/>
        <v>180.23058899999998</v>
      </c>
      <c r="U26" s="30"/>
    </row>
    <row r="27" spans="1:21" x14ac:dyDescent="0.25">
      <c r="C27" s="20">
        <v>35675</v>
      </c>
      <c r="D27" s="21">
        <v>0</v>
      </c>
      <c r="E27" s="21">
        <f t="shared" si="2"/>
        <v>0</v>
      </c>
      <c r="F27" s="22" t="str">
        <f t="shared" si="3"/>
        <v xml:space="preserve"> </v>
      </c>
      <c r="G27" s="6" t="s">
        <v>35</v>
      </c>
      <c r="H27" s="24">
        <v>-59.88</v>
      </c>
      <c r="I27" s="24"/>
      <c r="J27" s="24">
        <v>-59.88</v>
      </c>
      <c r="K27" s="24"/>
      <c r="L27" s="24"/>
      <c r="M27" s="24"/>
      <c r="N27" s="14">
        <f t="shared" si="0"/>
        <v>-59.88</v>
      </c>
      <c r="O27" s="28">
        <v>59.88</v>
      </c>
      <c r="P27" s="26">
        <v>-1</v>
      </c>
      <c r="Q27" s="26">
        <v>0.627</v>
      </c>
      <c r="R27" s="29">
        <f t="shared" si="4"/>
        <v>1.627</v>
      </c>
      <c r="S27" s="24">
        <f t="shared" si="1"/>
        <v>97.424760000000006</v>
      </c>
      <c r="T27" s="31"/>
    </row>
    <row r="28" spans="1:21" x14ac:dyDescent="0.25">
      <c r="C28" s="20">
        <v>35704</v>
      </c>
      <c r="D28" s="21">
        <v>0</v>
      </c>
      <c r="E28" s="21">
        <f t="shared" si="2"/>
        <v>0</v>
      </c>
      <c r="F28" s="22" t="str">
        <f t="shared" si="3"/>
        <v xml:space="preserve"> </v>
      </c>
      <c r="G28" s="27" t="s">
        <v>1</v>
      </c>
      <c r="H28" s="24">
        <v>30</v>
      </c>
      <c r="I28" s="24"/>
      <c r="J28" s="24">
        <v>30</v>
      </c>
      <c r="K28" s="24"/>
      <c r="L28" s="24"/>
      <c r="M28" s="24"/>
      <c r="N28" s="14">
        <f t="shared" si="0"/>
        <v>30</v>
      </c>
      <c r="O28" s="28">
        <v>62.009</v>
      </c>
      <c r="P28" s="26">
        <v>0.48380073860246092</v>
      </c>
      <c r="Q28" s="26">
        <v>1.111</v>
      </c>
      <c r="R28" s="29">
        <f t="shared" si="4"/>
        <v>2.1109999999999998</v>
      </c>
      <c r="S28" s="24">
        <f t="shared" si="1"/>
        <v>130.90099899999998</v>
      </c>
      <c r="T28" s="11"/>
    </row>
    <row r="29" spans="1:21" x14ac:dyDescent="0.25">
      <c r="C29" s="20">
        <v>35704</v>
      </c>
      <c r="D29" s="21">
        <v>0.14136447449293177</v>
      </c>
      <c r="E29" s="21">
        <f t="shared" si="2"/>
        <v>0.56545789797172707</v>
      </c>
      <c r="F29" s="22">
        <f t="shared" si="3"/>
        <v>9.1189649562438847E-3</v>
      </c>
      <c r="G29" s="27" t="s">
        <v>2</v>
      </c>
      <c r="H29" s="24"/>
      <c r="I29" s="24"/>
      <c r="J29" s="24"/>
      <c r="K29" s="24"/>
      <c r="L29" s="24">
        <v>0.23</v>
      </c>
      <c r="M29" s="24"/>
      <c r="N29" s="14">
        <f t="shared" si="0"/>
        <v>0.23</v>
      </c>
      <c r="O29" s="28">
        <v>62.009</v>
      </c>
      <c r="P29" s="26">
        <v>3.7091389959522008E-3</v>
      </c>
      <c r="Q29" s="26">
        <v>1.115</v>
      </c>
      <c r="R29" s="29">
        <f t="shared" si="4"/>
        <v>2.1150000000000002</v>
      </c>
      <c r="S29" s="24">
        <f t="shared" si="1"/>
        <v>131.14903500000003</v>
      </c>
      <c r="T29" s="11"/>
    </row>
    <row r="30" spans="1:21" x14ac:dyDescent="0.25">
      <c r="C30" s="20">
        <v>35779</v>
      </c>
      <c r="D30" s="21">
        <v>0.14184397163120566</v>
      </c>
      <c r="E30" s="21">
        <f t="shared" si="2"/>
        <v>0.56737588652482263</v>
      </c>
      <c r="F30" s="22">
        <f t="shared" si="3"/>
        <v>8.739885494390193E-3</v>
      </c>
      <c r="G30" s="27" t="s">
        <v>2</v>
      </c>
      <c r="H30" s="24"/>
      <c r="I30" s="24"/>
      <c r="J30" s="24"/>
      <c r="K30" s="24"/>
      <c r="L30" s="24">
        <v>0.3</v>
      </c>
      <c r="M30" s="24"/>
      <c r="N30" s="14">
        <f t="shared" si="0"/>
        <v>0.3</v>
      </c>
      <c r="O30" s="28">
        <v>64.918000000000006</v>
      </c>
      <c r="P30" s="26">
        <v>4.6212144551588154E-3</v>
      </c>
      <c r="Q30" s="26">
        <v>1.1200000000000001</v>
      </c>
      <c r="R30" s="29">
        <f t="shared" si="4"/>
        <v>2.12</v>
      </c>
      <c r="S30" s="24">
        <f t="shared" si="1"/>
        <v>137.62616000000003</v>
      </c>
    </row>
    <row r="31" spans="1:21" x14ac:dyDescent="0.25">
      <c r="C31" s="20">
        <v>35886</v>
      </c>
      <c r="D31" s="21">
        <v>0.15094339622641509</v>
      </c>
      <c r="E31" s="21">
        <f t="shared" si="2"/>
        <v>0.60377358490566035</v>
      </c>
      <c r="F31" s="22">
        <f t="shared" si="3"/>
        <v>7.7268183376716197E-3</v>
      </c>
      <c r="G31" s="27" t="s">
        <v>2</v>
      </c>
      <c r="H31" s="24"/>
      <c r="I31" s="24"/>
      <c r="J31" s="24"/>
      <c r="K31" s="24"/>
      <c r="L31" s="24">
        <v>0.32</v>
      </c>
      <c r="M31" s="24"/>
      <c r="N31" s="14">
        <f t="shared" si="0"/>
        <v>0.32</v>
      </c>
      <c r="O31" s="28">
        <v>78.14</v>
      </c>
      <c r="P31" s="26">
        <v>4.0952137189659583E-3</v>
      </c>
      <c r="Q31" s="26">
        <v>1.1240000000000001</v>
      </c>
      <c r="R31" s="29">
        <f t="shared" si="4"/>
        <v>2.1240000000000001</v>
      </c>
      <c r="S31" s="24">
        <f t="shared" si="1"/>
        <v>165.96936000000002</v>
      </c>
    </row>
    <row r="32" spans="1:21" x14ac:dyDescent="0.25">
      <c r="C32" s="20">
        <v>35977</v>
      </c>
      <c r="D32" s="21">
        <v>0.15065913370998116</v>
      </c>
      <c r="E32" s="21">
        <f t="shared" si="2"/>
        <v>0.60263653483992463</v>
      </c>
      <c r="F32" s="22">
        <f t="shared" si="3"/>
        <v>7.0311931633775283E-3</v>
      </c>
      <c r="G32" s="27" t="s">
        <v>2</v>
      </c>
      <c r="H32" s="24"/>
      <c r="I32" s="24"/>
      <c r="J32" s="24"/>
      <c r="K32" s="24"/>
      <c r="L32" s="24">
        <v>0.32</v>
      </c>
      <c r="M32" s="24"/>
      <c r="N32" s="14">
        <f t="shared" si="0"/>
        <v>0.32</v>
      </c>
      <c r="O32" s="28">
        <v>85.709000000000003</v>
      </c>
      <c r="P32" s="26">
        <v>3.733563569753468E-3</v>
      </c>
      <c r="Q32" s="26">
        <v>1.1279999999999999</v>
      </c>
      <c r="R32" s="29">
        <f t="shared" si="4"/>
        <v>2.1280000000000001</v>
      </c>
      <c r="S32" s="24">
        <f t="shared" si="1"/>
        <v>182.38875200000001</v>
      </c>
    </row>
    <row r="33" spans="3:19" x14ac:dyDescent="0.25">
      <c r="C33" s="20">
        <v>36069</v>
      </c>
      <c r="D33" s="21">
        <v>0.15037593984962405</v>
      </c>
      <c r="E33" s="21">
        <f t="shared" si="2"/>
        <v>0.60150375939849621</v>
      </c>
      <c r="F33" s="22">
        <f t="shared" si="3"/>
        <v>1.0527026363753236E-2</v>
      </c>
      <c r="G33" s="27" t="s">
        <v>2</v>
      </c>
      <c r="H33" s="24"/>
      <c r="I33" s="24"/>
      <c r="J33" s="24"/>
      <c r="K33" s="24"/>
      <c r="L33" s="24">
        <v>0.32</v>
      </c>
      <c r="M33" s="24"/>
      <c r="N33" s="14">
        <f t="shared" si="0"/>
        <v>0.32</v>
      </c>
      <c r="O33" s="28">
        <v>57.139000000000003</v>
      </c>
      <c r="P33" s="26">
        <v>5.600378025516722E-3</v>
      </c>
      <c r="Q33" s="26">
        <v>1.1339999999999999</v>
      </c>
      <c r="R33" s="29">
        <f t="shared" si="4"/>
        <v>2.1339999999999999</v>
      </c>
      <c r="S33" s="24">
        <f t="shared" si="1"/>
        <v>121.93462599999999</v>
      </c>
    </row>
    <row r="34" spans="3:19" x14ac:dyDescent="0.25">
      <c r="C34" s="20">
        <v>36101</v>
      </c>
      <c r="D34" s="21">
        <v>0</v>
      </c>
      <c r="E34" s="21">
        <f t="shared" si="2"/>
        <v>0</v>
      </c>
      <c r="F34" s="22" t="str">
        <f t="shared" si="3"/>
        <v xml:space="preserve"> </v>
      </c>
      <c r="G34" s="27" t="s">
        <v>1</v>
      </c>
      <c r="H34" s="24">
        <v>30</v>
      </c>
      <c r="I34" s="24"/>
      <c r="J34" s="24">
        <v>30</v>
      </c>
      <c r="K34" s="24"/>
      <c r="L34" s="24"/>
      <c r="M34" s="24"/>
      <c r="N34" s="14">
        <f t="shared" si="0"/>
        <v>30</v>
      </c>
      <c r="O34" s="28">
        <v>71.331999999999994</v>
      </c>
      <c r="P34" s="26">
        <v>0.42056860875904228</v>
      </c>
      <c r="Q34" s="26">
        <v>1.5549999999999999</v>
      </c>
      <c r="R34" s="29">
        <f t="shared" si="4"/>
        <v>2.5549999999999997</v>
      </c>
      <c r="S34" s="24">
        <f t="shared" si="1"/>
        <v>182.25325999999995</v>
      </c>
    </row>
    <row r="35" spans="3:19" x14ac:dyDescent="0.25">
      <c r="C35" s="20">
        <v>36144</v>
      </c>
      <c r="D35" s="21">
        <v>0</v>
      </c>
      <c r="E35" s="21">
        <f t="shared" si="2"/>
        <v>0</v>
      </c>
      <c r="F35" s="22" t="str">
        <f t="shared" si="3"/>
        <v xml:space="preserve"> </v>
      </c>
      <c r="G35" s="27" t="s">
        <v>1</v>
      </c>
      <c r="H35" s="24">
        <v>50</v>
      </c>
      <c r="I35" s="24"/>
      <c r="J35" s="24">
        <v>50</v>
      </c>
      <c r="K35" s="24"/>
      <c r="L35" s="24"/>
      <c r="M35" s="24"/>
      <c r="N35" s="14">
        <f t="shared" si="0"/>
        <v>50</v>
      </c>
      <c r="O35" s="28">
        <v>64.603999999999999</v>
      </c>
      <c r="P35" s="26">
        <v>0.77394588570367162</v>
      </c>
      <c r="Q35" s="26">
        <v>2.3290000000000002</v>
      </c>
      <c r="R35" s="29">
        <f t="shared" si="4"/>
        <v>3.3290000000000002</v>
      </c>
      <c r="S35" s="24">
        <f t="shared" si="1"/>
        <v>215.06671600000001</v>
      </c>
    </row>
    <row r="36" spans="3:19" x14ac:dyDescent="0.25">
      <c r="C36" s="20">
        <v>36144</v>
      </c>
      <c r="D36" s="21">
        <v>0.14872798434442272</v>
      </c>
      <c r="E36" s="21">
        <f t="shared" si="2"/>
        <v>0.59491193737769088</v>
      </c>
      <c r="F36" s="22">
        <f t="shared" si="3"/>
        <v>9.2085929257892836E-3</v>
      </c>
      <c r="G36" s="27" t="s">
        <v>2</v>
      </c>
      <c r="H36" s="24"/>
      <c r="I36" s="24"/>
      <c r="J36" s="24"/>
      <c r="K36" s="24"/>
      <c r="L36" s="24">
        <v>0.38</v>
      </c>
      <c r="M36" s="24"/>
      <c r="N36" s="14">
        <f t="shared" si="0"/>
        <v>0.38</v>
      </c>
      <c r="O36" s="28">
        <v>64.603999999999999</v>
      </c>
      <c r="P36" s="26">
        <v>5.8819887313479044E-3</v>
      </c>
      <c r="Q36" s="26">
        <v>2.335</v>
      </c>
      <c r="R36" s="29">
        <f t="shared" si="4"/>
        <v>3.335</v>
      </c>
      <c r="S36" s="24">
        <f t="shared" si="1"/>
        <v>215.45434</v>
      </c>
    </row>
    <row r="37" spans="3:19" x14ac:dyDescent="0.25">
      <c r="C37" s="20">
        <v>36192</v>
      </c>
      <c r="D37" s="21">
        <v>0</v>
      </c>
      <c r="E37" s="21">
        <f t="shared" si="2"/>
        <v>0</v>
      </c>
      <c r="F37" s="22" t="str">
        <f t="shared" si="3"/>
        <v xml:space="preserve"> </v>
      </c>
      <c r="G37" s="27" t="s">
        <v>1</v>
      </c>
      <c r="H37" s="24">
        <v>50</v>
      </c>
      <c r="I37" s="24"/>
      <c r="J37" s="24">
        <v>50</v>
      </c>
      <c r="K37" s="24"/>
      <c r="L37" s="24"/>
      <c r="M37" s="24"/>
      <c r="N37" s="14">
        <f t="shared" si="0"/>
        <v>50</v>
      </c>
      <c r="O37" s="28">
        <v>65.180999999999997</v>
      </c>
      <c r="P37" s="26">
        <v>0.7670947055123426</v>
      </c>
      <c r="Q37" s="26">
        <v>3.1019999999999999</v>
      </c>
      <c r="R37" s="29">
        <f t="shared" si="4"/>
        <v>4.1020000000000003</v>
      </c>
      <c r="S37" s="24">
        <f t="shared" si="1"/>
        <v>267.37246199999998</v>
      </c>
    </row>
    <row r="38" spans="3:19" x14ac:dyDescent="0.25">
      <c r="C38" s="20">
        <v>36251</v>
      </c>
      <c r="D38" s="21">
        <v>0</v>
      </c>
      <c r="E38" s="21">
        <f t="shared" si="2"/>
        <v>0</v>
      </c>
      <c r="F38" s="22" t="str">
        <f t="shared" si="3"/>
        <v xml:space="preserve"> </v>
      </c>
      <c r="G38" s="27" t="s">
        <v>1</v>
      </c>
      <c r="H38" s="24">
        <v>100</v>
      </c>
      <c r="I38" s="24"/>
      <c r="J38" s="24">
        <v>100</v>
      </c>
      <c r="K38" s="24"/>
      <c r="L38" s="24"/>
      <c r="M38" s="24"/>
      <c r="N38" s="14">
        <f t="shared" si="0"/>
        <v>100</v>
      </c>
      <c r="O38" s="28">
        <v>62.454999999999998</v>
      </c>
      <c r="P38" s="26">
        <v>1.6011528300376272</v>
      </c>
      <c r="Q38" s="26">
        <v>4.7030000000000003</v>
      </c>
      <c r="R38" s="29">
        <f t="shared" si="4"/>
        <v>5.7030000000000003</v>
      </c>
      <c r="S38" s="24">
        <f t="shared" si="1"/>
        <v>356.18086499999998</v>
      </c>
    </row>
    <row r="39" spans="3:19" x14ac:dyDescent="0.25">
      <c r="C39" s="20">
        <v>36251</v>
      </c>
      <c r="D39" s="21">
        <v>0.16089712335446124</v>
      </c>
      <c r="E39" s="21">
        <f t="shared" si="2"/>
        <v>0.64358849341784496</v>
      </c>
      <c r="F39" s="22">
        <f t="shared" si="3"/>
        <v>1.0304835376156353E-2</v>
      </c>
      <c r="G39" s="27" t="s">
        <v>2</v>
      </c>
      <c r="H39" s="24"/>
      <c r="I39" s="24"/>
      <c r="J39" s="24"/>
      <c r="K39" s="24"/>
      <c r="L39" s="24">
        <v>0.66</v>
      </c>
      <c r="M39" s="24"/>
      <c r="N39" s="14">
        <f t="shared" si="0"/>
        <v>0.66</v>
      </c>
      <c r="O39" s="28">
        <v>62.454999999999998</v>
      </c>
      <c r="P39" s="26">
        <v>1.056760867824834E-2</v>
      </c>
      <c r="Q39" s="26">
        <v>4.7140000000000004</v>
      </c>
      <c r="R39" s="29">
        <f t="shared" si="4"/>
        <v>5.7140000000000004</v>
      </c>
      <c r="S39" s="24">
        <f t="shared" si="1"/>
        <v>356.86787000000004</v>
      </c>
    </row>
    <row r="40" spans="3:19" x14ac:dyDescent="0.25">
      <c r="C40" s="20">
        <v>36283</v>
      </c>
      <c r="D40" s="21">
        <v>0</v>
      </c>
      <c r="E40" s="21">
        <f t="shared" si="2"/>
        <v>0</v>
      </c>
      <c r="F40" s="22" t="str">
        <f t="shared" si="3"/>
        <v xml:space="preserve"> </v>
      </c>
      <c r="G40" s="27" t="s">
        <v>1</v>
      </c>
      <c r="H40" s="24">
        <v>100</v>
      </c>
      <c r="I40" s="24"/>
      <c r="J40" s="24">
        <v>100</v>
      </c>
      <c r="K40" s="24"/>
      <c r="L40" s="24"/>
      <c r="M40" s="24"/>
      <c r="N40" s="14">
        <f t="shared" si="0"/>
        <v>100</v>
      </c>
      <c r="O40" s="28">
        <v>68.44</v>
      </c>
      <c r="P40" s="26">
        <v>1.4611338398597311</v>
      </c>
      <c r="Q40" s="26">
        <v>6.1749999999999998</v>
      </c>
      <c r="R40" s="29">
        <f t="shared" si="4"/>
        <v>7.1749999999999998</v>
      </c>
      <c r="S40" s="24">
        <f t="shared" si="1"/>
        <v>491.05699999999996</v>
      </c>
    </row>
    <row r="41" spans="3:19" x14ac:dyDescent="0.25">
      <c r="C41" s="20">
        <v>36342</v>
      </c>
      <c r="D41" s="21">
        <v>0.16027874564459929</v>
      </c>
      <c r="E41" s="21">
        <f t="shared" si="2"/>
        <v>0.64111498257839716</v>
      </c>
      <c r="F41" s="22">
        <f t="shared" si="3"/>
        <v>1.0256362805010433E-2</v>
      </c>
      <c r="G41" s="27" t="s">
        <v>2</v>
      </c>
      <c r="H41" s="24"/>
      <c r="I41" s="24"/>
      <c r="J41" s="24"/>
      <c r="K41" s="24"/>
      <c r="L41" s="24">
        <v>1.1499999999999999</v>
      </c>
      <c r="M41" s="24"/>
      <c r="N41" s="14">
        <f t="shared" si="0"/>
        <v>1.1499999999999999</v>
      </c>
      <c r="O41" s="28">
        <v>62.509</v>
      </c>
      <c r="P41" s="26">
        <v>1.8397350781487465E-2</v>
      </c>
      <c r="Q41" s="26">
        <v>6.1929999999999996</v>
      </c>
      <c r="R41" s="29">
        <f t="shared" si="4"/>
        <v>7.1929999999999996</v>
      </c>
      <c r="S41" s="24">
        <f t="shared" si="1"/>
        <v>449.62723699999998</v>
      </c>
    </row>
    <row r="42" spans="3:19" x14ac:dyDescent="0.25">
      <c r="C42" s="20">
        <v>36404</v>
      </c>
      <c r="D42" s="21">
        <v>0</v>
      </c>
      <c r="E42" s="21">
        <f t="shared" si="2"/>
        <v>0</v>
      </c>
      <c r="F42" s="22" t="str">
        <f t="shared" si="3"/>
        <v xml:space="preserve"> </v>
      </c>
      <c r="G42" s="27" t="s">
        <v>1</v>
      </c>
      <c r="H42" s="24">
        <v>100</v>
      </c>
      <c r="I42" s="24"/>
      <c r="J42" s="24">
        <v>100</v>
      </c>
      <c r="K42" s="24"/>
      <c r="L42" s="24"/>
      <c r="M42" s="24"/>
      <c r="N42" s="14">
        <f t="shared" si="0"/>
        <v>100</v>
      </c>
      <c r="O42" s="28">
        <v>59.866999999999997</v>
      </c>
      <c r="P42" s="26">
        <v>1.6703693186563551</v>
      </c>
      <c r="Q42" s="26">
        <v>7.8630000000000004</v>
      </c>
      <c r="R42" s="29">
        <f t="shared" si="4"/>
        <v>8.8629999999999995</v>
      </c>
      <c r="S42" s="24">
        <f t="shared" si="1"/>
        <v>530.6012209999999</v>
      </c>
    </row>
    <row r="43" spans="3:19" x14ac:dyDescent="0.25">
      <c r="C43" s="20">
        <v>36434</v>
      </c>
      <c r="D43" s="21">
        <v>0.16021663093760577</v>
      </c>
      <c r="E43" s="21">
        <f t="shared" si="2"/>
        <v>0.64086652375042308</v>
      </c>
      <c r="F43" s="22">
        <f t="shared" si="3"/>
        <v>1.3014632300686875E-2</v>
      </c>
      <c r="G43" s="27" t="s">
        <v>2</v>
      </c>
      <c r="H43" s="24"/>
      <c r="I43" s="24"/>
      <c r="J43" s="24"/>
      <c r="K43" s="24"/>
      <c r="L43" s="24">
        <v>1.42</v>
      </c>
      <c r="M43" s="24"/>
      <c r="N43" s="14">
        <f t="shared" si="0"/>
        <v>1.42</v>
      </c>
      <c r="O43" s="28">
        <v>49.241999999999997</v>
      </c>
      <c r="P43" s="26">
        <v>2.8837171520246944E-2</v>
      </c>
      <c r="Q43" s="26">
        <v>7.8920000000000003</v>
      </c>
      <c r="R43" s="29">
        <f t="shared" si="4"/>
        <v>8.8919999999999995</v>
      </c>
      <c r="S43" s="24">
        <f t="shared" si="1"/>
        <v>437.85986399999996</v>
      </c>
    </row>
    <row r="44" spans="3:19" x14ac:dyDescent="0.25">
      <c r="C44" s="20">
        <v>36465</v>
      </c>
      <c r="D44" s="21">
        <v>0</v>
      </c>
      <c r="E44" s="21">
        <f t="shared" si="2"/>
        <v>0</v>
      </c>
      <c r="F44" s="22" t="str">
        <f t="shared" si="3"/>
        <v xml:space="preserve"> </v>
      </c>
      <c r="G44" s="27" t="s">
        <v>1</v>
      </c>
      <c r="H44" s="24">
        <v>100</v>
      </c>
      <c r="I44" s="24"/>
      <c r="J44" s="24">
        <v>100</v>
      </c>
      <c r="K44" s="24"/>
      <c r="L44" s="24"/>
      <c r="M44" s="24"/>
      <c r="N44" s="14">
        <f t="shared" si="0"/>
        <v>100</v>
      </c>
      <c r="O44" s="28">
        <v>58.573</v>
      </c>
      <c r="P44" s="26">
        <v>1.7072712683318252</v>
      </c>
      <c r="Q44" s="26">
        <v>9.5990000000000002</v>
      </c>
      <c r="R44" s="29">
        <f t="shared" si="4"/>
        <v>10.599</v>
      </c>
      <c r="S44" s="24">
        <f t="shared" si="1"/>
        <v>620.81522700000005</v>
      </c>
    </row>
    <row r="45" spans="3:19" x14ac:dyDescent="0.25">
      <c r="C45" s="20">
        <v>36509</v>
      </c>
      <c r="D45" s="21">
        <v>0.16039248985753371</v>
      </c>
      <c r="E45" s="21">
        <f t="shared" si="2"/>
        <v>0.64156995943013484</v>
      </c>
      <c r="F45" s="22">
        <f t="shared" si="3"/>
        <v>1.0469654521616457E-2</v>
      </c>
      <c r="G45" s="27" t="s">
        <v>2</v>
      </c>
      <c r="H45" s="24"/>
      <c r="I45" s="24"/>
      <c r="J45" s="24"/>
      <c r="K45" s="24"/>
      <c r="L45" s="24">
        <v>1.7</v>
      </c>
      <c r="M45" s="24"/>
      <c r="N45" s="14">
        <f t="shared" si="0"/>
        <v>1.7</v>
      </c>
      <c r="O45" s="28">
        <v>61.279000000000003</v>
      </c>
      <c r="P45" s="26">
        <v>2.7741967068653207E-2</v>
      </c>
      <c r="Q45" s="26">
        <v>9.6270000000000007</v>
      </c>
      <c r="R45" s="29">
        <f t="shared" si="4"/>
        <v>10.627000000000001</v>
      </c>
      <c r="S45" s="24">
        <f t="shared" si="1"/>
        <v>651.21193300000004</v>
      </c>
    </row>
    <row r="46" spans="3:19" x14ac:dyDescent="0.25">
      <c r="C46" s="20">
        <v>36557</v>
      </c>
      <c r="D46" s="21">
        <f>IF(G46="DP",J46/R45, )</f>
        <v>0</v>
      </c>
      <c r="E46" s="21">
        <f t="shared" si="2"/>
        <v>0</v>
      </c>
      <c r="F46" s="22" t="str">
        <f t="shared" si="3"/>
        <v xml:space="preserve"> </v>
      </c>
      <c r="G46" s="27" t="s">
        <v>1</v>
      </c>
      <c r="H46" s="24">
        <v>100</v>
      </c>
      <c r="I46" s="24"/>
      <c r="J46" s="24">
        <v>100</v>
      </c>
      <c r="K46" s="24"/>
      <c r="L46" s="24"/>
      <c r="M46" s="24"/>
      <c r="N46" s="14">
        <f t="shared" si="0"/>
        <v>100</v>
      </c>
      <c r="O46" s="28">
        <v>57.188000000000002</v>
      </c>
      <c r="P46" s="26">
        <v>1.7486185913128627</v>
      </c>
      <c r="Q46" s="26">
        <v>11.375999999999999</v>
      </c>
      <c r="R46" s="29">
        <f t="shared" si="4"/>
        <v>12.375999999999999</v>
      </c>
      <c r="S46" s="24">
        <f t="shared" si="1"/>
        <v>707.75868800000001</v>
      </c>
    </row>
    <row r="47" spans="3:19" x14ac:dyDescent="0.25">
      <c r="C47" s="20">
        <v>36586</v>
      </c>
      <c r="D47" s="21">
        <f>IF(G47="DP",J47/R46, )</f>
        <v>0</v>
      </c>
      <c r="E47" s="21">
        <f t="shared" si="2"/>
        <v>0</v>
      </c>
      <c r="F47" s="22" t="str">
        <f t="shared" si="3"/>
        <v xml:space="preserve"> </v>
      </c>
      <c r="G47" s="27" t="s">
        <v>1</v>
      </c>
      <c r="H47" s="24">
        <v>100</v>
      </c>
      <c r="I47" s="24"/>
      <c r="J47" s="24">
        <v>100</v>
      </c>
      <c r="K47" s="24"/>
      <c r="L47" s="24"/>
      <c r="M47" s="24"/>
      <c r="N47" s="14">
        <f t="shared" si="0"/>
        <v>100</v>
      </c>
      <c r="O47" s="28">
        <v>50.701000000000001</v>
      </c>
      <c r="P47" s="26">
        <v>1.9723476854499911</v>
      </c>
      <c r="Q47" s="26">
        <v>13.348000000000001</v>
      </c>
      <c r="R47" s="29">
        <f t="shared" si="4"/>
        <v>14.348000000000001</v>
      </c>
      <c r="S47" s="24">
        <f t="shared" si="1"/>
        <v>727.4579480000001</v>
      </c>
    </row>
    <row r="48" spans="3:19" x14ac:dyDescent="0.25">
      <c r="C48" s="20">
        <v>36619</v>
      </c>
      <c r="D48" s="21">
        <v>0.17</v>
      </c>
      <c r="E48" s="21">
        <f t="shared" si="2"/>
        <v>0.68</v>
      </c>
      <c r="F48" s="22">
        <f t="shared" si="3"/>
        <v>1.3868211204698878E-2</v>
      </c>
      <c r="G48" s="27" t="s">
        <v>2</v>
      </c>
      <c r="H48" s="23"/>
      <c r="I48" s="24"/>
      <c r="J48" s="24"/>
      <c r="K48" s="24"/>
      <c r="L48" s="24">
        <v>2.44</v>
      </c>
      <c r="M48" s="24"/>
      <c r="N48" s="14">
        <f t="shared" si="0"/>
        <v>2.44</v>
      </c>
      <c r="O48" s="28">
        <v>49.033000000000001</v>
      </c>
      <c r="P48" s="26">
        <v>4.9762404910978317E-2</v>
      </c>
      <c r="Q48" s="26">
        <v>13.398</v>
      </c>
      <c r="R48" s="29">
        <f t="shared" si="4"/>
        <v>14.398</v>
      </c>
      <c r="S48" s="24">
        <f t="shared" si="1"/>
        <v>705.97713399999998</v>
      </c>
    </row>
    <row r="49" spans="1:19" x14ac:dyDescent="0.25">
      <c r="C49" s="20">
        <v>36710</v>
      </c>
      <c r="D49" s="21">
        <v>0.17</v>
      </c>
      <c r="E49" s="21">
        <f t="shared" si="2"/>
        <v>0.68</v>
      </c>
      <c r="F49" s="22">
        <f t="shared" si="3"/>
        <v>1.1506700961147965E-2</v>
      </c>
      <c r="G49" s="27" t="s">
        <v>2</v>
      </c>
      <c r="H49" s="23"/>
      <c r="I49" s="24"/>
      <c r="J49" s="24"/>
      <c r="K49" s="24"/>
      <c r="L49" s="24">
        <v>2.4500000000000002</v>
      </c>
      <c r="M49" s="24"/>
      <c r="N49" s="14">
        <f t="shared" si="0"/>
        <v>2.4500000000000002</v>
      </c>
      <c r="O49" s="28">
        <v>59.095999999999997</v>
      </c>
      <c r="P49" s="26">
        <v>4.1457966698253697E-2</v>
      </c>
      <c r="Q49" s="26">
        <v>13.439</v>
      </c>
      <c r="R49" s="29">
        <f t="shared" si="4"/>
        <v>14.439</v>
      </c>
      <c r="S49" s="24">
        <f t="shared" si="1"/>
        <v>853.2871439999999</v>
      </c>
    </row>
    <row r="50" spans="1:19" x14ac:dyDescent="0.25">
      <c r="C50" s="20">
        <v>36801</v>
      </c>
      <c r="D50" s="21">
        <v>0.17</v>
      </c>
      <c r="E50" s="21">
        <f t="shared" si="2"/>
        <v>0.68</v>
      </c>
      <c r="F50" s="22">
        <f t="shared" si="3"/>
        <v>1.2114302002422861E-2</v>
      </c>
      <c r="G50" s="27" t="s">
        <v>2</v>
      </c>
      <c r="H50" s="23"/>
      <c r="I50" s="24"/>
      <c r="J50" s="24"/>
      <c r="K50" s="24"/>
      <c r="L50" s="24">
        <v>2.4500000000000002</v>
      </c>
      <c r="M50" s="24"/>
      <c r="N50" s="14">
        <f t="shared" si="0"/>
        <v>2.4500000000000002</v>
      </c>
      <c r="O50" s="28">
        <v>56.131999999999998</v>
      </c>
      <c r="P50" s="26">
        <v>4.3647117508729426E-2</v>
      </c>
      <c r="Q50" s="26">
        <v>13.483000000000001</v>
      </c>
      <c r="R50" s="29">
        <f t="shared" si="4"/>
        <v>14.483000000000001</v>
      </c>
      <c r="S50" s="24">
        <f t="shared" si="1"/>
        <v>812.95975599999997</v>
      </c>
    </row>
    <row r="51" spans="1:19" x14ac:dyDescent="0.25">
      <c r="C51" s="20">
        <v>36875</v>
      </c>
      <c r="D51" s="21">
        <v>0.17</v>
      </c>
      <c r="E51" s="21">
        <f t="shared" si="2"/>
        <v>0.68</v>
      </c>
      <c r="F51" s="22">
        <f t="shared" si="3"/>
        <v>1.1948061075676912E-2</v>
      </c>
      <c r="G51" s="27" t="s">
        <v>2</v>
      </c>
      <c r="H51" s="23"/>
      <c r="I51" s="24"/>
      <c r="J51" s="24"/>
      <c r="K51" s="24"/>
      <c r="L51" s="24">
        <v>2.46</v>
      </c>
      <c r="M51" s="24"/>
      <c r="N51" s="14">
        <f t="shared" si="0"/>
        <v>2.46</v>
      </c>
      <c r="O51" s="28">
        <v>56.912999999999997</v>
      </c>
      <c r="P51" s="26">
        <v>4.3223868009066468E-2</v>
      </c>
      <c r="Q51" s="26">
        <v>13.526</v>
      </c>
      <c r="R51" s="29">
        <f t="shared" si="4"/>
        <v>14.526</v>
      </c>
      <c r="S51" s="24">
        <f t="shared" si="1"/>
        <v>826.71823799999993</v>
      </c>
    </row>
    <row r="52" spans="1:19" x14ac:dyDescent="0.25">
      <c r="C52" s="20">
        <v>36983</v>
      </c>
      <c r="D52" s="21">
        <v>0.18</v>
      </c>
      <c r="E52" s="21">
        <f t="shared" si="2"/>
        <v>0.72</v>
      </c>
      <c r="F52" s="22">
        <f t="shared" si="3"/>
        <v>1.5848907085782207E-2</v>
      </c>
      <c r="G52" s="32" t="s">
        <v>2</v>
      </c>
      <c r="H52" s="33"/>
      <c r="I52" s="34"/>
      <c r="J52" s="24"/>
      <c r="K52" s="24"/>
      <c r="L52" s="24">
        <v>2.61</v>
      </c>
      <c r="M52" s="24"/>
      <c r="N52" s="14">
        <f t="shared" si="0"/>
        <v>2.61</v>
      </c>
      <c r="O52" s="28">
        <v>45.429000000000002</v>
      </c>
      <c r="P52" s="26">
        <v>5.7452288185960501E-2</v>
      </c>
      <c r="Q52" s="26">
        <v>13.583</v>
      </c>
      <c r="R52" s="29">
        <f t="shared" si="4"/>
        <v>14.583</v>
      </c>
      <c r="S52" s="24">
        <f t="shared" si="1"/>
        <v>662.49110700000006</v>
      </c>
    </row>
    <row r="53" spans="1:19" x14ac:dyDescent="0.25">
      <c r="B53" s="35"/>
      <c r="C53" s="20">
        <v>37074</v>
      </c>
      <c r="D53" s="21">
        <v>0.18</v>
      </c>
      <c r="E53" s="21">
        <f t="shared" si="2"/>
        <v>0.72</v>
      </c>
      <c r="F53" s="22">
        <f t="shared" si="3"/>
        <v>1.6027067936960199E-2</v>
      </c>
      <c r="G53" s="27" t="s">
        <v>2</v>
      </c>
      <c r="H53" s="23"/>
      <c r="I53" s="24"/>
      <c r="J53" s="24"/>
      <c r="K53" s="24"/>
      <c r="L53" s="24">
        <v>2.62</v>
      </c>
      <c r="M53" s="24"/>
      <c r="N53" s="14">
        <f t="shared" si="0"/>
        <v>2.62</v>
      </c>
      <c r="O53" s="28">
        <v>44.923999999999999</v>
      </c>
      <c r="P53" s="26">
        <v>5.8320719437271837E-2</v>
      </c>
      <c r="Q53" s="26">
        <v>13.641</v>
      </c>
      <c r="R53" s="29">
        <f t="shared" si="4"/>
        <v>14.641</v>
      </c>
      <c r="S53" s="24">
        <f t="shared" si="1"/>
        <v>657.73228400000005</v>
      </c>
    </row>
    <row r="54" spans="1:19" x14ac:dyDescent="0.25">
      <c r="C54" s="20">
        <v>37165</v>
      </c>
      <c r="D54" s="21">
        <v>0.18</v>
      </c>
      <c r="E54" s="21">
        <f t="shared" si="2"/>
        <v>0.72</v>
      </c>
      <c r="F54" s="22">
        <f t="shared" si="3"/>
        <v>1.5367212344993915E-2</v>
      </c>
      <c r="G54" s="27" t="s">
        <v>2</v>
      </c>
      <c r="H54" s="23"/>
      <c r="I54" s="24"/>
      <c r="J54" s="24"/>
      <c r="K54" s="24"/>
      <c r="L54" s="24">
        <v>2.64</v>
      </c>
      <c r="M54" s="24"/>
      <c r="N54" s="14">
        <f t="shared" si="0"/>
        <v>2.64</v>
      </c>
      <c r="O54" s="28">
        <v>46.853000000000002</v>
      </c>
      <c r="P54" s="26">
        <v>5.6346445264977695E-2</v>
      </c>
      <c r="Q54" s="26">
        <v>13.696999999999999</v>
      </c>
      <c r="R54" s="29">
        <f t="shared" si="4"/>
        <v>14.696999999999999</v>
      </c>
      <c r="S54" s="24">
        <f t="shared" si="1"/>
        <v>688.59854099999995</v>
      </c>
    </row>
    <row r="55" spans="1:19" x14ac:dyDescent="0.25">
      <c r="C55" s="20">
        <v>37242</v>
      </c>
      <c r="D55" s="21">
        <v>0.18</v>
      </c>
      <c r="E55" s="21">
        <f t="shared" si="2"/>
        <v>0.72</v>
      </c>
      <c r="F55" s="22">
        <f t="shared" si="3"/>
        <v>1.5553107381245544E-2</v>
      </c>
      <c r="G55" s="27" t="s">
        <v>2</v>
      </c>
      <c r="H55" s="23"/>
      <c r="I55" s="24"/>
      <c r="J55" s="24"/>
      <c r="K55" s="24"/>
      <c r="L55" s="24">
        <v>2.65</v>
      </c>
      <c r="M55" s="24"/>
      <c r="N55" s="14">
        <f t="shared" si="0"/>
        <v>2.65</v>
      </c>
      <c r="O55" s="28">
        <v>46.292999999999999</v>
      </c>
      <c r="P55" s="26">
        <v>5.7244075778195409E-2</v>
      </c>
      <c r="Q55" s="26">
        <v>13.754</v>
      </c>
      <c r="R55" s="29">
        <f t="shared" si="4"/>
        <v>14.754</v>
      </c>
      <c r="S55" s="24">
        <f t="shared" si="1"/>
        <v>683.00692199999992</v>
      </c>
    </row>
    <row r="56" spans="1:19" x14ac:dyDescent="0.25">
      <c r="C56" s="20">
        <v>37347</v>
      </c>
      <c r="D56" s="21">
        <v>0.2</v>
      </c>
      <c r="E56" s="21">
        <f t="shared" si="2"/>
        <v>0.8</v>
      </c>
      <c r="F56" s="22">
        <f t="shared" si="3"/>
        <v>1.5346249760214847E-2</v>
      </c>
      <c r="G56" s="27" t="s">
        <v>2</v>
      </c>
      <c r="H56" s="23"/>
      <c r="I56" s="24"/>
      <c r="J56" s="24"/>
      <c r="K56" s="24"/>
      <c r="L56" s="24">
        <v>2.95</v>
      </c>
      <c r="M56" s="24"/>
      <c r="N56" s="14">
        <f t="shared" si="0"/>
        <v>2.95</v>
      </c>
      <c r="O56" s="28">
        <v>52.13</v>
      </c>
      <c r="P56" s="26">
        <v>5.6589295990792252E-2</v>
      </c>
      <c r="Q56" s="26">
        <v>13.811</v>
      </c>
      <c r="R56" s="29">
        <f t="shared" si="4"/>
        <v>14.811</v>
      </c>
      <c r="S56" s="24">
        <f t="shared" si="1"/>
        <v>772.09743000000003</v>
      </c>
    </row>
    <row r="57" spans="1:19" x14ac:dyDescent="0.25">
      <c r="C57" s="20">
        <v>37438</v>
      </c>
      <c r="D57" s="21">
        <v>0.2</v>
      </c>
      <c r="E57" s="21">
        <f t="shared" si="2"/>
        <v>0.8</v>
      </c>
      <c r="F57" s="22">
        <f t="shared" si="3"/>
        <v>1.4320748975171403E-2</v>
      </c>
      <c r="G57" s="27" t="s">
        <v>2</v>
      </c>
      <c r="H57" s="23"/>
      <c r="I57" s="24"/>
      <c r="J57" s="24"/>
      <c r="K57" s="24"/>
      <c r="L57" s="24">
        <v>2.96</v>
      </c>
      <c r="M57" s="24"/>
      <c r="N57" s="14">
        <f t="shared" si="0"/>
        <v>2.96</v>
      </c>
      <c r="O57" s="28">
        <v>55.863</v>
      </c>
      <c r="P57" s="26">
        <v>5.2986771208134185E-2</v>
      </c>
      <c r="Q57" s="26">
        <v>13.864000000000001</v>
      </c>
      <c r="R57" s="29">
        <f t="shared" si="4"/>
        <v>14.864000000000001</v>
      </c>
      <c r="S57" s="24">
        <f t="shared" si="1"/>
        <v>830.34763200000009</v>
      </c>
    </row>
    <row r="58" spans="1:19" x14ac:dyDescent="0.25">
      <c r="C58" s="20">
        <v>37530</v>
      </c>
      <c r="D58" s="21">
        <v>0.2</v>
      </c>
      <c r="E58" s="21">
        <f t="shared" si="2"/>
        <v>0.8</v>
      </c>
      <c r="F58" s="22">
        <f t="shared" si="3"/>
        <v>1.6510845561678329E-2</v>
      </c>
      <c r="G58" s="27" t="s">
        <v>2</v>
      </c>
      <c r="H58" s="23"/>
      <c r="I58" s="24"/>
      <c r="J58" s="24"/>
      <c r="K58" s="24"/>
      <c r="L58" s="24">
        <v>2.97</v>
      </c>
      <c r="M58" s="24"/>
      <c r="N58" s="14">
        <f t="shared" si="0"/>
        <v>2.97</v>
      </c>
      <c r="O58" s="28">
        <v>48.453000000000003</v>
      </c>
      <c r="P58" s="26">
        <v>6.1296514147730789E-2</v>
      </c>
      <c r="Q58" s="26">
        <v>13.925000000000001</v>
      </c>
      <c r="R58" s="29">
        <f t="shared" si="4"/>
        <v>14.925000000000001</v>
      </c>
      <c r="S58" s="24">
        <f t="shared" si="1"/>
        <v>723.16102500000011</v>
      </c>
    </row>
    <row r="59" spans="1:19" x14ac:dyDescent="0.25">
      <c r="C59" s="20">
        <v>37606</v>
      </c>
      <c r="D59" s="21">
        <v>0.2</v>
      </c>
      <c r="E59" s="21">
        <f t="shared" si="2"/>
        <v>0.8</v>
      </c>
      <c r="F59" s="22">
        <f t="shared" si="3"/>
        <v>1.7444015612393976E-2</v>
      </c>
      <c r="G59" s="27" t="s">
        <v>2</v>
      </c>
      <c r="H59" s="23"/>
      <c r="I59" s="24"/>
      <c r="J59" s="24"/>
      <c r="K59" s="24"/>
      <c r="L59" s="24">
        <v>2.99</v>
      </c>
      <c r="M59" s="24"/>
      <c r="N59" s="14">
        <f t="shared" si="0"/>
        <v>2.99</v>
      </c>
      <c r="O59" s="28">
        <v>45.860999999999997</v>
      </c>
      <c r="P59" s="26">
        <v>6.5197008351322486E-2</v>
      </c>
      <c r="Q59" s="26">
        <v>13.99</v>
      </c>
      <c r="R59" s="29">
        <f t="shared" si="4"/>
        <v>14.99</v>
      </c>
      <c r="S59" s="24">
        <f t="shared" si="1"/>
        <v>687.45638999999994</v>
      </c>
    </row>
    <row r="60" spans="1:19" x14ac:dyDescent="0.25">
      <c r="A60" s="11"/>
      <c r="C60" s="20">
        <v>37712</v>
      </c>
      <c r="D60" s="36">
        <v>0.22</v>
      </c>
      <c r="E60" s="21">
        <f t="shared" si="2"/>
        <v>0.88</v>
      </c>
      <c r="F60" s="22">
        <f t="shared" si="3"/>
        <v>2.1682887766416165E-2</v>
      </c>
      <c r="G60" s="27" t="s">
        <v>2</v>
      </c>
      <c r="H60" s="23"/>
      <c r="I60" s="24"/>
      <c r="J60" s="24"/>
      <c r="K60" s="24"/>
      <c r="L60" s="24">
        <v>3.3</v>
      </c>
      <c r="M60" s="24"/>
      <c r="N60" s="14">
        <f t="shared" si="0"/>
        <v>3.3</v>
      </c>
      <c r="O60" s="28">
        <v>40.585000000000001</v>
      </c>
      <c r="P60" s="26">
        <v>8.131082912406061E-2</v>
      </c>
      <c r="Q60" s="26">
        <v>14.071</v>
      </c>
      <c r="R60" s="29">
        <f t="shared" si="4"/>
        <v>15.071</v>
      </c>
      <c r="S60" s="24">
        <f t="shared" si="1"/>
        <v>611.65653499999996</v>
      </c>
    </row>
    <row r="61" spans="1:19" x14ac:dyDescent="0.25">
      <c r="C61" s="20">
        <v>37803</v>
      </c>
      <c r="D61" s="36">
        <v>0.22</v>
      </c>
      <c r="E61" s="21">
        <f t="shared" si="2"/>
        <v>0.88</v>
      </c>
      <c r="F61" s="22">
        <f t="shared" si="3"/>
        <v>1.8926359256710254E-2</v>
      </c>
      <c r="G61" s="27" t="s">
        <v>2</v>
      </c>
      <c r="H61" s="23"/>
      <c r="I61" s="24"/>
      <c r="J61" s="24"/>
      <c r="K61" s="24"/>
      <c r="L61" s="24">
        <v>3.32</v>
      </c>
      <c r="M61" s="24"/>
      <c r="N61" s="14">
        <f t="shared" si="0"/>
        <v>3.32</v>
      </c>
      <c r="O61" s="28">
        <v>46.496000000000002</v>
      </c>
      <c r="P61" s="26">
        <v>7.140399174122504E-2</v>
      </c>
      <c r="Q61" s="26">
        <v>14.141999999999999</v>
      </c>
      <c r="R61" s="29">
        <f t="shared" si="4"/>
        <v>15.141999999999999</v>
      </c>
      <c r="S61" s="24">
        <f t="shared" si="1"/>
        <v>704.04243199999996</v>
      </c>
    </row>
    <row r="62" spans="1:19" x14ac:dyDescent="0.25">
      <c r="C62" s="20">
        <v>37866</v>
      </c>
      <c r="D62" s="36">
        <v>0.22</v>
      </c>
      <c r="E62" s="21">
        <f t="shared" si="2"/>
        <v>0.88</v>
      </c>
      <c r="F62" s="22">
        <f t="shared" si="3"/>
        <v>2.0147442648472916E-2</v>
      </c>
      <c r="G62" s="27" t="s">
        <v>1</v>
      </c>
      <c r="H62" s="23">
        <v>50</v>
      </c>
      <c r="I62" s="24">
        <v>1</v>
      </c>
      <c r="J62" s="24">
        <v>49</v>
      </c>
      <c r="K62" s="24"/>
      <c r="L62" s="24"/>
      <c r="M62" s="24"/>
      <c r="N62" s="14">
        <f t="shared" si="0"/>
        <v>50</v>
      </c>
      <c r="O62" s="28">
        <v>43.677999999999997</v>
      </c>
      <c r="P62" s="26">
        <v>1.1218462383808783</v>
      </c>
      <c r="Q62" s="26">
        <v>15.263999999999999</v>
      </c>
      <c r="R62" s="29">
        <f t="shared" si="4"/>
        <v>16.263999999999999</v>
      </c>
      <c r="S62" s="24">
        <f t="shared" si="1"/>
        <v>710.37899199999993</v>
      </c>
    </row>
    <row r="63" spans="1:19" x14ac:dyDescent="0.25">
      <c r="C63" s="20">
        <v>37895</v>
      </c>
      <c r="D63" s="36">
        <v>0.22</v>
      </c>
      <c r="E63" s="21">
        <f t="shared" si="2"/>
        <v>0.88</v>
      </c>
      <c r="F63" s="22">
        <f t="shared" si="3"/>
        <v>2.0360944007403979E-2</v>
      </c>
      <c r="G63" s="27" t="s">
        <v>1</v>
      </c>
      <c r="H63" s="23">
        <v>50</v>
      </c>
      <c r="I63" s="24">
        <v>1</v>
      </c>
      <c r="J63" s="24">
        <v>49</v>
      </c>
      <c r="K63" s="24"/>
      <c r="L63" s="24"/>
      <c r="M63" s="24"/>
      <c r="N63" s="14">
        <f t="shared" si="0"/>
        <v>50</v>
      </c>
      <c r="O63" s="28">
        <v>43.22</v>
      </c>
      <c r="P63" s="26">
        <v>1.1337343822304489</v>
      </c>
      <c r="Q63" s="26">
        <v>16.398</v>
      </c>
      <c r="R63" s="29">
        <f t="shared" si="4"/>
        <v>17.398</v>
      </c>
      <c r="S63" s="24">
        <f t="shared" si="1"/>
        <v>751.94155999999998</v>
      </c>
    </row>
    <row r="64" spans="1:19" x14ac:dyDescent="0.25">
      <c r="C64" s="20">
        <v>37895</v>
      </c>
      <c r="D64" s="36">
        <v>0.22</v>
      </c>
      <c r="E64" s="21">
        <f t="shared" si="2"/>
        <v>0.88</v>
      </c>
      <c r="F64" s="22">
        <f t="shared" si="3"/>
        <v>2.0360944007403979E-2</v>
      </c>
      <c r="G64" s="27" t="s">
        <v>2</v>
      </c>
      <c r="H64" s="23"/>
      <c r="I64" s="24"/>
      <c r="L64" s="6">
        <v>3.58</v>
      </c>
      <c r="N64" s="14">
        <f t="shared" si="0"/>
        <v>3.58</v>
      </c>
      <c r="O64" s="28">
        <v>43.22</v>
      </c>
      <c r="P64" s="26">
        <v>8.2832022211938916E-2</v>
      </c>
      <c r="Q64" s="26">
        <v>16.481000000000002</v>
      </c>
      <c r="R64" s="29">
        <f t="shared" si="4"/>
        <v>17.481000000000002</v>
      </c>
      <c r="S64" s="24">
        <f t="shared" si="1"/>
        <v>755.52882</v>
      </c>
    </row>
    <row r="65" spans="3:21" x14ac:dyDescent="0.25">
      <c r="C65" s="20">
        <v>37928</v>
      </c>
      <c r="D65" s="36">
        <v>0.22</v>
      </c>
      <c r="E65" s="21">
        <f t="shared" si="2"/>
        <v>0.88</v>
      </c>
      <c r="F65" s="22">
        <f t="shared" si="3"/>
        <v>1.8843279587160873E-2</v>
      </c>
      <c r="G65" s="27" t="s">
        <v>1</v>
      </c>
      <c r="H65" s="23">
        <v>50</v>
      </c>
      <c r="I65" s="24">
        <v>1</v>
      </c>
      <c r="J65" s="6">
        <v>49</v>
      </c>
      <c r="N65" s="14">
        <f t="shared" si="0"/>
        <v>50</v>
      </c>
      <c r="O65" s="28">
        <v>46.701000000000001</v>
      </c>
      <c r="P65" s="26">
        <v>1.0492280679214578</v>
      </c>
      <c r="Q65" s="29">
        <v>17.53</v>
      </c>
      <c r="R65" s="29">
        <f t="shared" si="4"/>
        <v>18.53</v>
      </c>
      <c r="S65" s="11">
        <f t="shared" si="1"/>
        <v>865.36953000000005</v>
      </c>
    </row>
    <row r="66" spans="3:21" x14ac:dyDescent="0.25">
      <c r="C66" s="20">
        <v>37970</v>
      </c>
      <c r="D66" s="36">
        <v>0.22</v>
      </c>
      <c r="E66" s="21">
        <f t="shared" si="2"/>
        <v>0.88</v>
      </c>
      <c r="F66" s="22">
        <f t="shared" si="3"/>
        <v>1.8044989439580043E-2</v>
      </c>
      <c r="G66" s="27" t="s">
        <v>2</v>
      </c>
      <c r="H66" s="23"/>
      <c r="L66" s="6">
        <v>4.08</v>
      </c>
      <c r="N66" s="14">
        <f t="shared" si="0"/>
        <v>4.08</v>
      </c>
      <c r="O66" s="28">
        <v>48.767000000000003</v>
      </c>
      <c r="P66" s="26">
        <v>8.3663132856234751E-2</v>
      </c>
      <c r="Q66" s="29">
        <f>P66+Q65</f>
        <v>17.613663132856235</v>
      </c>
      <c r="R66" s="29">
        <f t="shared" si="4"/>
        <v>18.613663132856235</v>
      </c>
      <c r="S66" s="11">
        <f t="shared" si="1"/>
        <v>907.73251000000005</v>
      </c>
    </row>
    <row r="67" spans="3:21" x14ac:dyDescent="0.25">
      <c r="C67" s="20">
        <v>37970</v>
      </c>
      <c r="D67" s="36">
        <v>0.22</v>
      </c>
      <c r="E67" s="21">
        <f t="shared" si="2"/>
        <v>0.88</v>
      </c>
      <c r="F67" s="22">
        <f t="shared" si="3"/>
        <v>1.8044989439580043E-2</v>
      </c>
      <c r="G67" s="27" t="s">
        <v>1</v>
      </c>
      <c r="H67" s="23">
        <v>50</v>
      </c>
      <c r="I67" s="5">
        <v>1</v>
      </c>
      <c r="J67" s="6">
        <v>49</v>
      </c>
      <c r="N67" s="14">
        <f t="shared" si="0"/>
        <v>50</v>
      </c>
      <c r="O67" s="28">
        <v>48.767000000000003</v>
      </c>
      <c r="P67" s="26">
        <v>1.0047778210675251</v>
      </c>
      <c r="Q67" s="29">
        <f>P67+Q66</f>
        <v>18.618440953923759</v>
      </c>
      <c r="R67" s="29">
        <f t="shared" si="4"/>
        <v>19.618440953923759</v>
      </c>
      <c r="S67" s="11">
        <f t="shared" si="1"/>
        <v>956.73251000000005</v>
      </c>
    </row>
    <row r="68" spans="3:21" x14ac:dyDescent="0.25">
      <c r="C68" s="20">
        <v>37988</v>
      </c>
      <c r="D68" s="36">
        <v>0.22</v>
      </c>
      <c r="E68" s="21">
        <f t="shared" si="2"/>
        <v>0.88</v>
      </c>
      <c r="F68" s="22">
        <f t="shared" si="3"/>
        <v>1.742263754974361E-2</v>
      </c>
      <c r="G68" s="27" t="s">
        <v>1</v>
      </c>
      <c r="H68" s="23">
        <v>50</v>
      </c>
      <c r="I68" s="5">
        <v>1</v>
      </c>
      <c r="J68" s="6">
        <v>49</v>
      </c>
      <c r="N68" s="14">
        <f t="shared" si="0"/>
        <v>50</v>
      </c>
      <c r="O68" s="28">
        <v>50.509</v>
      </c>
      <c r="P68" s="26">
        <v>0.97012413629254191</v>
      </c>
      <c r="Q68" s="29">
        <f>P68+Q67</f>
        <v>19.588565090216299</v>
      </c>
      <c r="R68" s="29">
        <f t="shared" si="4"/>
        <v>20.588565090216299</v>
      </c>
      <c r="S68" s="11">
        <f t="shared" si="1"/>
        <v>1039.9078341417351</v>
      </c>
      <c r="U68" s="37"/>
    </row>
    <row r="69" spans="3:21" x14ac:dyDescent="0.25">
      <c r="C69" s="20">
        <v>38019</v>
      </c>
      <c r="D69" s="36">
        <v>0.22</v>
      </c>
      <c r="E69" s="21">
        <f t="shared" si="2"/>
        <v>0.88</v>
      </c>
      <c r="F69" s="22">
        <f t="shared" si="3"/>
        <v>1.7677782241864202E-2</v>
      </c>
      <c r="G69" s="27" t="s">
        <v>1</v>
      </c>
      <c r="H69" s="23">
        <v>50</v>
      </c>
      <c r="I69" s="5">
        <v>1</v>
      </c>
      <c r="J69" s="6">
        <v>49</v>
      </c>
      <c r="N69" s="14">
        <f t="shared" si="0"/>
        <v>50</v>
      </c>
      <c r="O69" s="28">
        <v>49.78</v>
      </c>
      <c r="P69" s="26">
        <v>0.98433105664925669</v>
      </c>
      <c r="Q69" s="29">
        <f>P69+Q68</f>
        <v>20.572896146865556</v>
      </c>
      <c r="R69" s="29">
        <f t="shared" si="4"/>
        <v>21.572896146865556</v>
      </c>
      <c r="S69" s="11">
        <f t="shared" si="1"/>
        <v>1073.8987701909675</v>
      </c>
    </row>
    <row r="70" spans="3:21" x14ac:dyDescent="0.25">
      <c r="C70" s="20">
        <v>38047</v>
      </c>
      <c r="D70" s="36">
        <v>0.22</v>
      </c>
      <c r="E70" s="21">
        <f t="shared" si="2"/>
        <v>0.88</v>
      </c>
      <c r="F70" s="22">
        <f t="shared" si="3"/>
        <v>1.7807997409745834E-2</v>
      </c>
      <c r="G70" s="27" t="s">
        <v>1</v>
      </c>
      <c r="H70" s="23">
        <v>50</v>
      </c>
      <c r="I70" s="5">
        <v>1</v>
      </c>
      <c r="J70" s="6">
        <v>49</v>
      </c>
      <c r="N70" s="14">
        <f t="shared" si="0"/>
        <v>50</v>
      </c>
      <c r="O70" s="28">
        <v>49.415999999999997</v>
      </c>
      <c r="P70" s="26">
        <v>0.99158167395175656</v>
      </c>
      <c r="Q70" s="29">
        <v>21.565000000000001</v>
      </c>
      <c r="R70" s="29">
        <f t="shared" si="4"/>
        <v>22.565000000000001</v>
      </c>
      <c r="S70" s="11">
        <f t="shared" si="1"/>
        <v>1115.07204</v>
      </c>
    </row>
    <row r="71" spans="3:21" x14ac:dyDescent="0.25">
      <c r="C71" s="20">
        <v>38078</v>
      </c>
      <c r="D71" s="36">
        <v>0.22</v>
      </c>
      <c r="E71" s="21">
        <f t="shared" si="2"/>
        <v>0.88</v>
      </c>
      <c r="F71" s="22">
        <f t="shared" si="3"/>
        <v>1.7568727664756735E-2</v>
      </c>
      <c r="G71" s="27" t="s">
        <v>1</v>
      </c>
      <c r="H71" s="23">
        <v>50</v>
      </c>
      <c r="I71" s="5">
        <v>1</v>
      </c>
      <c r="J71" s="6">
        <v>49</v>
      </c>
      <c r="N71" s="14">
        <f t="shared" si="0"/>
        <v>50</v>
      </c>
      <c r="O71" s="28">
        <v>50.088999999999999</v>
      </c>
      <c r="P71" s="26">
        <v>0.97825869951486355</v>
      </c>
      <c r="Q71" s="29">
        <f t="shared" ref="Q71:Q134" si="5">P71+Q70</f>
        <v>22.543258699514865</v>
      </c>
      <c r="R71" s="29">
        <f t="shared" si="4"/>
        <v>23.543258699514865</v>
      </c>
      <c r="S71" s="11">
        <f t="shared" si="1"/>
        <v>1179.2582850000001</v>
      </c>
    </row>
    <row r="72" spans="3:21" x14ac:dyDescent="0.25">
      <c r="C72" s="20">
        <v>38078</v>
      </c>
      <c r="D72" s="36">
        <v>0.25</v>
      </c>
      <c r="E72" s="21">
        <f t="shared" si="2"/>
        <v>1</v>
      </c>
      <c r="F72" s="22">
        <f t="shared" si="3"/>
        <v>1.9964463255405379E-2</v>
      </c>
      <c r="G72" s="27" t="s">
        <v>2</v>
      </c>
      <c r="H72" s="23"/>
      <c r="L72" s="6">
        <v>5.64</v>
      </c>
      <c r="N72" s="14">
        <f t="shared" si="0"/>
        <v>5.64</v>
      </c>
      <c r="O72" s="28">
        <v>50.088999999999999</v>
      </c>
      <c r="P72" s="29">
        <v>0.113</v>
      </c>
      <c r="Q72" s="29">
        <f t="shared" si="5"/>
        <v>22.656258699514865</v>
      </c>
      <c r="R72" s="29">
        <f t="shared" si="4"/>
        <v>23.656258699514865</v>
      </c>
      <c r="S72" s="11">
        <f t="shared" si="1"/>
        <v>1184.9183419999999</v>
      </c>
    </row>
    <row r="73" spans="3:21" x14ac:dyDescent="0.25">
      <c r="C73" s="20">
        <v>38110</v>
      </c>
      <c r="D73" s="36">
        <v>0.25</v>
      </c>
      <c r="E73" s="21">
        <f t="shared" si="2"/>
        <v>1</v>
      </c>
      <c r="F73" s="22">
        <f t="shared" si="3"/>
        <v>1.9800803912638852E-2</v>
      </c>
      <c r="G73" s="27" t="s">
        <v>1</v>
      </c>
      <c r="H73" s="23">
        <v>100</v>
      </c>
      <c r="I73" s="5">
        <v>1</v>
      </c>
      <c r="J73" s="6">
        <v>99</v>
      </c>
      <c r="N73" s="14">
        <f t="shared" si="0"/>
        <v>100</v>
      </c>
      <c r="O73" s="28">
        <v>50.503</v>
      </c>
      <c r="P73" s="29">
        <v>1.96</v>
      </c>
      <c r="Q73" s="29">
        <f t="shared" si="5"/>
        <v>24.616258699514866</v>
      </c>
      <c r="R73" s="29">
        <f t="shared" si="4"/>
        <v>25.616258699514866</v>
      </c>
      <c r="S73" s="11">
        <f t="shared" si="1"/>
        <v>1293.6979131015992</v>
      </c>
    </row>
    <row r="74" spans="3:21" x14ac:dyDescent="0.25">
      <c r="C74" s="20">
        <v>38139</v>
      </c>
      <c r="D74" s="36">
        <v>0.25</v>
      </c>
      <c r="E74" s="21">
        <f t="shared" si="2"/>
        <v>1</v>
      </c>
      <c r="F74" s="22">
        <f t="shared" si="3"/>
        <v>1.943785717062551E-2</v>
      </c>
      <c r="G74" s="27" t="s">
        <v>1</v>
      </c>
      <c r="H74" s="23">
        <v>100</v>
      </c>
      <c r="I74" s="5">
        <v>1</v>
      </c>
      <c r="J74" s="6">
        <v>99</v>
      </c>
      <c r="N74" s="14">
        <f t="shared" si="0"/>
        <v>100</v>
      </c>
      <c r="O74" s="28">
        <v>51.445999999999998</v>
      </c>
      <c r="P74" s="29">
        <v>1.9239999999999999</v>
      </c>
      <c r="Q74" s="29">
        <f t="shared" si="5"/>
        <v>26.540258699514865</v>
      </c>
      <c r="R74" s="29">
        <f t="shared" si="4"/>
        <v>27.540258699514865</v>
      </c>
      <c r="S74" s="11">
        <f t="shared" si="1"/>
        <v>1416.8361490552418</v>
      </c>
    </row>
    <row r="75" spans="3:21" x14ac:dyDescent="0.25">
      <c r="C75" s="20">
        <v>38169</v>
      </c>
      <c r="D75" s="36">
        <v>0.25</v>
      </c>
      <c r="E75" s="21">
        <f t="shared" si="2"/>
        <v>1</v>
      </c>
      <c r="F75" s="22">
        <f t="shared" si="3"/>
        <v>1.9762455287444913E-2</v>
      </c>
      <c r="G75" s="27" t="s">
        <v>1</v>
      </c>
      <c r="H75" s="23">
        <v>100</v>
      </c>
      <c r="I75" s="5">
        <v>1</v>
      </c>
      <c r="J75" s="6">
        <v>99</v>
      </c>
      <c r="N75" s="14">
        <f t="shared" si="0"/>
        <v>100</v>
      </c>
      <c r="O75" s="28">
        <v>50.600999999999999</v>
      </c>
      <c r="P75" s="29">
        <v>1.956</v>
      </c>
      <c r="Q75" s="29">
        <f t="shared" si="5"/>
        <v>28.496258699514865</v>
      </c>
      <c r="R75" s="29">
        <f t="shared" si="4"/>
        <v>29.496258699514865</v>
      </c>
      <c r="S75" s="11">
        <f t="shared" si="1"/>
        <v>1492.5401864541516</v>
      </c>
    </row>
    <row r="76" spans="3:21" x14ac:dyDescent="0.25">
      <c r="C76" s="20">
        <v>38169</v>
      </c>
      <c r="D76" s="36">
        <v>0.25</v>
      </c>
      <c r="E76" s="21">
        <f t="shared" si="2"/>
        <v>1</v>
      </c>
      <c r="F76" s="22">
        <f t="shared" si="3"/>
        <v>1.9762455287444913E-2</v>
      </c>
      <c r="G76" s="27" t="s">
        <v>2</v>
      </c>
      <c r="H76" s="23"/>
      <c r="L76" s="6">
        <v>6.89</v>
      </c>
      <c r="N76" s="14">
        <f t="shared" si="0"/>
        <v>6.89</v>
      </c>
      <c r="O76" s="28">
        <v>50.600999999999999</v>
      </c>
      <c r="P76" s="29">
        <v>0.13600000000000001</v>
      </c>
      <c r="Q76" s="29">
        <f t="shared" si="5"/>
        <v>28.632258699514864</v>
      </c>
      <c r="R76" s="29">
        <f t="shared" si="4"/>
        <v>29.632258699514864</v>
      </c>
      <c r="S76" s="11">
        <f t="shared" si="1"/>
        <v>1499.4219224541516</v>
      </c>
    </row>
    <row r="77" spans="3:21" x14ac:dyDescent="0.25">
      <c r="C77" s="20">
        <v>38201</v>
      </c>
      <c r="D77" s="36">
        <v>0.25</v>
      </c>
      <c r="E77" s="21">
        <f t="shared" si="2"/>
        <v>1</v>
      </c>
      <c r="F77" s="22">
        <f t="shared" si="3"/>
        <v>2.2544864279917035E-2</v>
      </c>
      <c r="G77" s="27" t="s">
        <v>1</v>
      </c>
      <c r="H77" s="23">
        <v>100</v>
      </c>
      <c r="I77" s="5">
        <v>1</v>
      </c>
      <c r="J77" s="6">
        <v>99</v>
      </c>
      <c r="N77" s="14">
        <f t="shared" si="0"/>
        <v>100</v>
      </c>
      <c r="O77" s="28">
        <v>44.356000000000002</v>
      </c>
      <c r="P77" s="29">
        <v>2.2320000000000002</v>
      </c>
      <c r="Q77" s="29">
        <f t="shared" si="5"/>
        <v>30.864258699514863</v>
      </c>
      <c r="R77" s="29">
        <f t="shared" si="4"/>
        <v>31.864258699514863</v>
      </c>
      <c r="S77" s="11">
        <f t="shared" si="1"/>
        <v>1413.3710588756812</v>
      </c>
    </row>
    <row r="78" spans="3:21" x14ac:dyDescent="0.25">
      <c r="C78" s="20">
        <v>38239</v>
      </c>
      <c r="D78" s="36">
        <v>0.25</v>
      </c>
      <c r="E78" s="21">
        <f t="shared" si="2"/>
        <v>1</v>
      </c>
      <c r="F78" s="22">
        <f t="shared" si="3"/>
        <v>2.2334889330623366E-2</v>
      </c>
      <c r="G78" s="27" t="s">
        <v>1</v>
      </c>
      <c r="H78" s="23">
        <v>100</v>
      </c>
      <c r="I78" s="5">
        <v>1</v>
      </c>
      <c r="J78" s="6">
        <v>99</v>
      </c>
      <c r="N78" s="14">
        <f t="shared" si="0"/>
        <v>100</v>
      </c>
      <c r="O78" s="38">
        <v>44.773000000000003</v>
      </c>
      <c r="P78" s="29">
        <v>2.2111999999999998</v>
      </c>
      <c r="Q78" s="29">
        <v>33.075200000000002</v>
      </c>
      <c r="R78" s="29">
        <f t="shared" si="4"/>
        <v>34.075200000000002</v>
      </c>
      <c r="S78" s="11">
        <f t="shared" si="1"/>
        <v>1525.6489296000002</v>
      </c>
    </row>
    <row r="79" spans="3:21" x14ac:dyDescent="0.25">
      <c r="C79" s="20">
        <v>38268</v>
      </c>
      <c r="D79" s="36">
        <v>0.25</v>
      </c>
      <c r="E79" s="21">
        <f t="shared" si="2"/>
        <v>1</v>
      </c>
      <c r="F79" s="22">
        <f t="shared" si="3"/>
        <v>2.4630905875456285E-2</v>
      </c>
      <c r="G79" s="27" t="s">
        <v>1</v>
      </c>
      <c r="H79" s="23">
        <v>100</v>
      </c>
      <c r="I79" s="5">
        <v>1</v>
      </c>
      <c r="J79" s="6">
        <v>99</v>
      </c>
      <c r="N79" s="14">
        <f t="shared" si="0"/>
        <v>100</v>
      </c>
      <c r="O79" s="28">
        <v>40.599400000000003</v>
      </c>
      <c r="P79" s="29">
        <v>2.4384999999999999</v>
      </c>
      <c r="Q79" s="29">
        <f t="shared" si="5"/>
        <v>35.5137</v>
      </c>
      <c r="R79" s="29">
        <f t="shared" si="4"/>
        <v>36.5137</v>
      </c>
      <c r="S79" s="11">
        <f t="shared" si="1"/>
        <v>1482.4343117800001</v>
      </c>
    </row>
    <row r="80" spans="3:21" x14ac:dyDescent="0.25">
      <c r="C80" s="20">
        <v>38268</v>
      </c>
      <c r="D80" s="36">
        <v>0.25</v>
      </c>
      <c r="E80" s="21">
        <f t="shared" si="2"/>
        <v>1</v>
      </c>
      <c r="F80" s="22">
        <f t="shared" si="3"/>
        <v>2.4630905875456285E-2</v>
      </c>
      <c r="G80" s="27" t="s">
        <v>2</v>
      </c>
      <c r="H80" s="23"/>
      <c r="L80" s="6">
        <v>8.52</v>
      </c>
      <c r="N80" s="14">
        <f t="shared" si="0"/>
        <v>8.52</v>
      </c>
      <c r="O80" s="28">
        <v>40.599400000000003</v>
      </c>
      <c r="P80" s="29">
        <v>0.2099</v>
      </c>
      <c r="Q80" s="29">
        <f t="shared" si="5"/>
        <v>35.723599999999998</v>
      </c>
      <c r="R80" s="29">
        <f t="shared" si="4"/>
        <v>36.723599999999998</v>
      </c>
      <c r="S80" s="11">
        <f t="shared" si="1"/>
        <v>1490.9561258399999</v>
      </c>
    </row>
    <row r="81" spans="3:21" x14ac:dyDescent="0.25">
      <c r="C81" s="20">
        <v>38292</v>
      </c>
      <c r="D81" s="36">
        <v>0.25</v>
      </c>
      <c r="E81" s="21">
        <f t="shared" si="2"/>
        <v>1</v>
      </c>
      <c r="F81" s="22">
        <f t="shared" si="3"/>
        <v>2.465142879681306E-2</v>
      </c>
      <c r="G81" s="27" t="s">
        <v>1</v>
      </c>
      <c r="H81" s="23">
        <v>100</v>
      </c>
      <c r="I81" s="5">
        <v>1</v>
      </c>
      <c r="J81" s="6">
        <v>99</v>
      </c>
      <c r="N81" s="14">
        <f t="shared" si="0"/>
        <v>100</v>
      </c>
      <c r="O81" s="38">
        <v>40.565600000000003</v>
      </c>
      <c r="P81" s="29">
        <v>2.4405000000000001</v>
      </c>
      <c r="Q81" s="29">
        <f t="shared" si="5"/>
        <v>38.164099999999998</v>
      </c>
      <c r="R81" s="29">
        <f t="shared" si="4"/>
        <v>39.164099999999998</v>
      </c>
      <c r="S81" s="11">
        <f t="shared" si="1"/>
        <v>1588.7152149600001</v>
      </c>
    </row>
    <row r="82" spans="3:21" x14ac:dyDescent="0.25">
      <c r="C82" s="20">
        <v>38336</v>
      </c>
      <c r="D82" s="36">
        <v>0.25</v>
      </c>
      <c r="E82" s="21">
        <f t="shared" si="2"/>
        <v>1</v>
      </c>
      <c r="F82" s="22">
        <f t="shared" si="3"/>
        <v>2.4437688781145835E-2</v>
      </c>
      <c r="G82" s="27" t="s">
        <v>2</v>
      </c>
      <c r="H82" s="23"/>
      <c r="I82" s="5"/>
      <c r="L82" s="6">
        <v>9.7899999999999991</v>
      </c>
      <c r="N82" s="14">
        <f t="shared" si="0"/>
        <v>9.7899999999999991</v>
      </c>
      <c r="O82" s="38">
        <v>40.920400000000001</v>
      </c>
      <c r="P82" s="29">
        <v>0.2392</v>
      </c>
      <c r="Q82" s="29">
        <f t="shared" si="5"/>
        <v>38.403299999999994</v>
      </c>
      <c r="R82" s="29">
        <f t="shared" si="4"/>
        <v>39.403299999999994</v>
      </c>
      <c r="S82" s="11">
        <f t="shared" si="1"/>
        <v>1612.3987973199999</v>
      </c>
    </row>
    <row r="83" spans="3:21" x14ac:dyDescent="0.25">
      <c r="C83" s="3">
        <v>38443</v>
      </c>
      <c r="D83" s="36">
        <v>0.28000000000000003</v>
      </c>
      <c r="E83" s="21">
        <f t="shared" si="2"/>
        <v>1.1200000000000001</v>
      </c>
      <c r="F83" s="22">
        <f t="shared" si="3"/>
        <v>2.6934342729891834E-2</v>
      </c>
      <c r="G83" s="27" t="s">
        <v>2</v>
      </c>
      <c r="H83" s="23"/>
      <c r="I83" s="5"/>
      <c r="L83" s="6">
        <v>11.03</v>
      </c>
      <c r="N83" s="14">
        <f t="shared" si="0"/>
        <v>11.03</v>
      </c>
      <c r="O83" s="38">
        <v>41.582599999999999</v>
      </c>
      <c r="P83" s="29">
        <v>0.26529999999999998</v>
      </c>
      <c r="Q83" s="29">
        <f t="shared" si="5"/>
        <v>38.668599999999998</v>
      </c>
      <c r="R83" s="29">
        <f t="shared" si="4"/>
        <v>39.668599999999998</v>
      </c>
      <c r="S83" s="11">
        <f t="shared" si="1"/>
        <v>1649.5235263599998</v>
      </c>
    </row>
    <row r="84" spans="3:21" x14ac:dyDescent="0.25">
      <c r="C84" s="3">
        <v>38534</v>
      </c>
      <c r="D84" s="36">
        <v>0.28000000000000003</v>
      </c>
      <c r="E84" s="21">
        <f t="shared" si="2"/>
        <v>1.1200000000000001</v>
      </c>
      <c r="F84" s="22">
        <f t="shared" si="3"/>
        <v>2.636845203060624E-2</v>
      </c>
      <c r="G84" s="27" t="s">
        <v>2</v>
      </c>
      <c r="H84" s="23"/>
      <c r="I84" s="5"/>
      <c r="L84" s="6">
        <v>11.11</v>
      </c>
      <c r="N84" s="14">
        <f t="shared" si="0"/>
        <v>11.11</v>
      </c>
      <c r="O84" s="38">
        <v>42.475000000000001</v>
      </c>
      <c r="P84" s="29">
        <v>0.2616</v>
      </c>
      <c r="Q84" s="29">
        <f t="shared" si="5"/>
        <v>38.930199999999999</v>
      </c>
      <c r="R84" s="29">
        <f t="shared" si="4"/>
        <v>39.930199999999999</v>
      </c>
      <c r="S84" s="11">
        <f t="shared" si="1"/>
        <v>1696.035245</v>
      </c>
      <c r="T84" s="39"/>
      <c r="U84" s="11"/>
    </row>
    <row r="85" spans="3:21" x14ac:dyDescent="0.25">
      <c r="C85" s="3">
        <v>38626</v>
      </c>
      <c r="D85" s="36">
        <v>0.28000000000000003</v>
      </c>
      <c r="E85" s="21">
        <f t="shared" si="2"/>
        <v>1.1200000000000001</v>
      </c>
      <c r="F85" s="22">
        <f t="shared" si="3"/>
        <v>2.5835620862263851E-2</v>
      </c>
      <c r="G85" s="27" t="s">
        <v>2</v>
      </c>
      <c r="H85" s="23"/>
      <c r="I85" s="5"/>
      <c r="L85" s="6">
        <v>11.18</v>
      </c>
      <c r="N85" s="14">
        <f t="shared" si="0"/>
        <v>11.18</v>
      </c>
      <c r="O85" s="38">
        <v>43.350999999999999</v>
      </c>
      <c r="P85" s="29">
        <v>0.25790000000000002</v>
      </c>
      <c r="Q85" s="29">
        <f t="shared" si="5"/>
        <v>39.188099999999999</v>
      </c>
      <c r="R85" s="29">
        <f t="shared" si="4"/>
        <v>40.188099999999999</v>
      </c>
      <c r="S85" s="11">
        <f t="shared" si="1"/>
        <v>1742.1943230999998</v>
      </c>
    </row>
    <row r="86" spans="3:21" x14ac:dyDescent="0.25">
      <c r="C86" s="3">
        <v>38701</v>
      </c>
      <c r="D86" s="36">
        <v>0.28000000000000003</v>
      </c>
      <c r="E86" s="21">
        <f t="shared" si="2"/>
        <v>1.1200000000000001</v>
      </c>
      <c r="F86" s="22">
        <f t="shared" si="3"/>
        <v>2.7179518291573137E-2</v>
      </c>
      <c r="G86" s="27" t="s">
        <v>2</v>
      </c>
      <c r="H86" s="23"/>
      <c r="I86" s="5"/>
      <c r="L86" s="6">
        <v>11.25</v>
      </c>
      <c r="N86" s="14">
        <f t="shared" ref="N86:N129" si="6">H86+K86+L86</f>
        <v>11.25</v>
      </c>
      <c r="O86" s="38">
        <v>41.207500000000003</v>
      </c>
      <c r="P86" s="29">
        <v>0.27300000000000002</v>
      </c>
      <c r="Q86" s="29">
        <f t="shared" si="5"/>
        <v>39.461100000000002</v>
      </c>
      <c r="R86" s="29">
        <f t="shared" si="4"/>
        <v>40.461100000000002</v>
      </c>
      <c r="S86" s="11">
        <f t="shared" ref="S86:S149" si="7">R86*O86</f>
        <v>1667.3007782500001</v>
      </c>
    </row>
    <row r="87" spans="3:21" x14ac:dyDescent="0.25">
      <c r="C87" s="3">
        <v>38808</v>
      </c>
      <c r="D87" s="36">
        <v>0.31</v>
      </c>
      <c r="E87" s="21">
        <f t="shared" si="2"/>
        <v>1.24</v>
      </c>
      <c r="F87" s="22">
        <f t="shared" ref="F87:F150" si="8">IF(E87&gt;0, E87/O87," " )</f>
        <v>2.943702007716345E-2</v>
      </c>
      <c r="G87" s="27" t="s">
        <v>2</v>
      </c>
      <c r="H87" s="23"/>
      <c r="I87" s="5"/>
      <c r="L87" s="6">
        <v>12.54</v>
      </c>
      <c r="N87" s="14">
        <f t="shared" si="6"/>
        <v>12.54</v>
      </c>
      <c r="O87" s="38">
        <v>42.123829000000001</v>
      </c>
      <c r="P87" s="29">
        <v>0.29769400000000001</v>
      </c>
      <c r="Q87" s="29">
        <f t="shared" si="5"/>
        <v>39.758794000000002</v>
      </c>
      <c r="R87" s="29">
        <f t="shared" ref="R87:R138" si="9">Q87+1</f>
        <v>40.758794000000002</v>
      </c>
      <c r="S87" s="11">
        <f t="shared" si="7"/>
        <v>1716.9164687022262</v>
      </c>
    </row>
    <row r="88" spans="3:21" x14ac:dyDescent="0.25">
      <c r="C88" s="3">
        <v>38841</v>
      </c>
      <c r="D88" s="36">
        <v>0.31</v>
      </c>
      <c r="E88" s="21">
        <f t="shared" si="2"/>
        <v>1.24</v>
      </c>
      <c r="F88" s="22">
        <f t="shared" si="8"/>
        <v>2.9470095363327301E-2</v>
      </c>
      <c r="G88" s="27" t="s">
        <v>1</v>
      </c>
      <c r="H88" s="23">
        <v>100</v>
      </c>
      <c r="I88" s="5">
        <v>1</v>
      </c>
      <c r="J88" s="6">
        <v>99</v>
      </c>
      <c r="N88" s="14">
        <f t="shared" si="6"/>
        <v>100</v>
      </c>
      <c r="O88" s="38">
        <v>42.076552</v>
      </c>
      <c r="P88" s="29">
        <v>2.3528539999999998</v>
      </c>
      <c r="Q88" s="29">
        <f t="shared" si="5"/>
        <v>42.111648000000002</v>
      </c>
      <c r="R88" s="29">
        <f t="shared" si="9"/>
        <v>43.111648000000002</v>
      </c>
      <c r="S88" s="11">
        <f t="shared" si="7"/>
        <v>1813.9894988776962</v>
      </c>
    </row>
    <row r="89" spans="3:21" x14ac:dyDescent="0.25">
      <c r="C89" s="3">
        <v>38874</v>
      </c>
      <c r="D89" s="36">
        <v>0.31</v>
      </c>
      <c r="E89" s="21">
        <f t="shared" si="2"/>
        <v>1.24</v>
      </c>
      <c r="F89" s="22">
        <f t="shared" si="8"/>
        <v>2.8323638502112603E-2</v>
      </c>
      <c r="G89" s="27" t="s">
        <v>1</v>
      </c>
      <c r="H89" s="23">
        <v>100</v>
      </c>
      <c r="I89" s="5">
        <v>1</v>
      </c>
      <c r="J89" s="6">
        <v>99</v>
      </c>
      <c r="N89" s="14">
        <f t="shared" si="6"/>
        <v>100</v>
      </c>
      <c r="O89" s="38">
        <v>43.779685999999998</v>
      </c>
      <c r="P89" s="29">
        <v>2.261323</v>
      </c>
      <c r="Q89" s="29">
        <f t="shared" si="5"/>
        <v>44.372971</v>
      </c>
      <c r="R89" s="29">
        <f t="shared" si="9"/>
        <v>45.372971</v>
      </c>
      <c r="S89" s="11">
        <f t="shared" si="7"/>
        <v>1986.4144232671058</v>
      </c>
    </row>
    <row r="90" spans="3:21" x14ac:dyDescent="0.25">
      <c r="C90" s="3">
        <v>38905</v>
      </c>
      <c r="D90" s="36">
        <v>0.31</v>
      </c>
      <c r="E90" s="21">
        <f t="shared" si="2"/>
        <v>1.24</v>
      </c>
      <c r="F90" s="22">
        <f t="shared" si="8"/>
        <v>2.8837861172117656E-2</v>
      </c>
      <c r="G90" s="27" t="s">
        <v>1</v>
      </c>
      <c r="H90" s="23">
        <v>100</v>
      </c>
      <c r="I90" s="5">
        <v>1</v>
      </c>
      <c r="J90" s="6">
        <v>99</v>
      </c>
      <c r="N90" s="14">
        <f t="shared" si="6"/>
        <v>100</v>
      </c>
      <c r="O90" s="38">
        <v>42.999028000000003</v>
      </c>
      <c r="P90" s="29">
        <v>2.302378</v>
      </c>
      <c r="Q90" s="29">
        <f t="shared" si="5"/>
        <v>46.675348999999997</v>
      </c>
      <c r="R90" s="29">
        <f t="shared" si="9"/>
        <v>47.675348999999997</v>
      </c>
      <c r="S90" s="11">
        <f t="shared" si="7"/>
        <v>2049.993666560772</v>
      </c>
    </row>
    <row r="91" spans="3:21" x14ac:dyDescent="0.25">
      <c r="C91" s="3">
        <v>38905</v>
      </c>
      <c r="D91" s="36">
        <v>0.31</v>
      </c>
      <c r="E91" s="21">
        <f t="shared" si="2"/>
        <v>1.24</v>
      </c>
      <c r="F91" s="22">
        <f t="shared" si="8"/>
        <v>2.8837861172117656E-2</v>
      </c>
      <c r="G91" s="27" t="s">
        <v>2</v>
      </c>
      <c r="H91" s="23"/>
      <c r="I91" s="5"/>
      <c r="L91" s="6">
        <v>14.07</v>
      </c>
      <c r="N91" s="14">
        <f t="shared" si="6"/>
        <v>14.07</v>
      </c>
      <c r="O91" s="38">
        <v>42.999028000000003</v>
      </c>
      <c r="P91" s="29">
        <v>0.32721699999999998</v>
      </c>
      <c r="Q91" s="29">
        <f t="shared" si="5"/>
        <v>47.002565999999995</v>
      </c>
      <c r="R91" s="29">
        <f t="shared" si="9"/>
        <v>48.002565999999995</v>
      </c>
      <c r="S91" s="11">
        <f t="shared" si="7"/>
        <v>2064.0636795058481</v>
      </c>
    </row>
    <row r="92" spans="3:21" x14ac:dyDescent="0.25">
      <c r="C92" s="3">
        <v>38933</v>
      </c>
      <c r="D92" s="36">
        <v>0.31</v>
      </c>
      <c r="E92" s="21">
        <f t="shared" si="2"/>
        <v>1.24</v>
      </c>
      <c r="F92" s="22">
        <f t="shared" si="8"/>
        <v>2.7956404422216197E-2</v>
      </c>
      <c r="G92" s="27" t="s">
        <v>1</v>
      </c>
      <c r="H92" s="23">
        <v>100</v>
      </c>
      <c r="I92" s="5">
        <v>1</v>
      </c>
      <c r="J92" s="6">
        <v>99</v>
      </c>
      <c r="N92" s="14">
        <f t="shared" si="6"/>
        <v>100</v>
      </c>
      <c r="O92" s="40">
        <v>44.354773999999999</v>
      </c>
      <c r="P92" s="29">
        <v>2.2320030000000002</v>
      </c>
      <c r="Q92" s="29">
        <f t="shared" si="5"/>
        <v>49.234568999999993</v>
      </c>
      <c r="R92" s="29">
        <f t="shared" si="9"/>
        <v>50.234568999999993</v>
      </c>
      <c r="S92" s="11">
        <f t="shared" si="7"/>
        <v>2228.1429549824056</v>
      </c>
    </row>
    <row r="93" spans="3:21" x14ac:dyDescent="0.25">
      <c r="C93" s="3">
        <v>38967</v>
      </c>
      <c r="D93" s="36">
        <v>0.31</v>
      </c>
      <c r="E93" s="21">
        <f t="shared" si="2"/>
        <v>1.24</v>
      </c>
      <c r="F93" s="22">
        <f t="shared" si="8"/>
        <v>2.7525607676767674E-2</v>
      </c>
      <c r="G93" s="27" t="s">
        <v>1</v>
      </c>
      <c r="H93" s="23">
        <v>100</v>
      </c>
      <c r="I93" s="5">
        <v>1</v>
      </c>
      <c r="J93" s="6">
        <v>99</v>
      </c>
      <c r="N93" s="14">
        <f t="shared" si="6"/>
        <v>100</v>
      </c>
      <c r="O93" s="40">
        <v>45.048960028831338</v>
      </c>
      <c r="P93" s="29">
        <v>2.1976089999999999</v>
      </c>
      <c r="Q93" s="29">
        <f t="shared" si="5"/>
        <v>51.432177999999993</v>
      </c>
      <c r="R93" s="29">
        <f t="shared" si="9"/>
        <v>52.432177999999993</v>
      </c>
      <c r="S93" s="11">
        <f t="shared" si="7"/>
        <v>2362.0150909465697</v>
      </c>
    </row>
    <row r="94" spans="3:21" x14ac:dyDescent="0.25">
      <c r="C94" s="3">
        <v>38995</v>
      </c>
      <c r="D94" s="36">
        <v>0.31</v>
      </c>
      <c r="E94" s="21">
        <f t="shared" si="2"/>
        <v>1.24</v>
      </c>
      <c r="F94" s="22">
        <f t="shared" si="8"/>
        <v>2.7707874361146356E-2</v>
      </c>
      <c r="G94" s="27" t="s">
        <v>1</v>
      </c>
      <c r="H94" s="23">
        <v>100</v>
      </c>
      <c r="I94" s="5">
        <v>1</v>
      </c>
      <c r="J94" s="6">
        <v>99</v>
      </c>
      <c r="N94" s="14">
        <f t="shared" si="6"/>
        <v>100</v>
      </c>
      <c r="O94" s="40">
        <v>44.752620999999998</v>
      </c>
      <c r="P94" s="29">
        <v>2.212161</v>
      </c>
      <c r="Q94" s="29">
        <f t="shared" si="5"/>
        <v>53.644338999999995</v>
      </c>
      <c r="R94" s="29">
        <f t="shared" si="9"/>
        <v>54.644338999999995</v>
      </c>
      <c r="S94" s="11">
        <f t="shared" si="7"/>
        <v>2445.4773930625188</v>
      </c>
    </row>
    <row r="95" spans="3:21" x14ac:dyDescent="0.25">
      <c r="C95" s="3">
        <v>38995</v>
      </c>
      <c r="D95" s="36">
        <v>0.31</v>
      </c>
      <c r="E95" s="21">
        <f t="shared" si="2"/>
        <v>1.24</v>
      </c>
      <c r="F95" s="22">
        <f t="shared" si="8"/>
        <v>2.7707874361146356E-2</v>
      </c>
      <c r="G95" s="27" t="s">
        <v>2</v>
      </c>
      <c r="H95" s="23"/>
      <c r="I95" s="5"/>
      <c r="L95" s="6">
        <v>16.25</v>
      </c>
      <c r="N95" s="14">
        <f t="shared" si="6"/>
        <v>16.25</v>
      </c>
      <c r="O95" s="40">
        <v>44.752620999999998</v>
      </c>
      <c r="P95" s="29">
        <v>0.36310700000000001</v>
      </c>
      <c r="Q95" s="29">
        <f t="shared" si="5"/>
        <v>54.007445999999995</v>
      </c>
      <c r="R95" s="29">
        <f t="shared" si="9"/>
        <v>55.007445999999995</v>
      </c>
      <c r="S95" s="11">
        <f t="shared" si="7"/>
        <v>2461.7273830159656</v>
      </c>
    </row>
    <row r="96" spans="3:21" x14ac:dyDescent="0.25">
      <c r="C96" s="3">
        <v>39027</v>
      </c>
      <c r="D96" s="36">
        <v>0.31</v>
      </c>
      <c r="E96" s="21">
        <f t="shared" si="2"/>
        <v>1.24</v>
      </c>
      <c r="F96" s="22">
        <f t="shared" si="8"/>
        <v>2.6524971977650573E-2</v>
      </c>
      <c r="G96" s="27" t="s">
        <v>1</v>
      </c>
      <c r="H96" s="23">
        <v>100</v>
      </c>
      <c r="I96" s="5">
        <v>1</v>
      </c>
      <c r="J96" s="6">
        <v>99</v>
      </c>
      <c r="N96" s="14">
        <f t="shared" si="6"/>
        <v>100</v>
      </c>
      <c r="O96" s="40">
        <v>46.748399999999997</v>
      </c>
      <c r="P96" s="29">
        <v>2.1177199999999998</v>
      </c>
      <c r="Q96" s="29">
        <f t="shared" si="5"/>
        <v>56.125165999999993</v>
      </c>
      <c r="R96" s="29">
        <f t="shared" si="9"/>
        <v>57.125165999999993</v>
      </c>
      <c r="S96" s="11">
        <f t="shared" si="7"/>
        <v>2670.5101102343997</v>
      </c>
      <c r="T96" s="41"/>
    </row>
    <row r="97" spans="3:19" x14ac:dyDescent="0.25">
      <c r="C97" s="3">
        <v>39071</v>
      </c>
      <c r="D97" s="36">
        <v>0.31</v>
      </c>
      <c r="E97" s="21">
        <f t="shared" si="2"/>
        <v>1.24</v>
      </c>
      <c r="F97" s="22">
        <f t="shared" si="8"/>
        <v>2.5274227405594849E-2</v>
      </c>
      <c r="G97" s="27" t="s">
        <v>2</v>
      </c>
      <c r="H97" s="23"/>
      <c r="I97" s="5"/>
      <c r="L97" s="6">
        <v>17.71</v>
      </c>
      <c r="N97" s="14">
        <f t="shared" si="6"/>
        <v>17.71</v>
      </c>
      <c r="O97" s="40">
        <v>49.061836</v>
      </c>
      <c r="P97" s="29">
        <v>0.36097299999999999</v>
      </c>
      <c r="Q97" s="29">
        <f t="shared" si="5"/>
        <v>56.486138999999994</v>
      </c>
      <c r="R97" s="29">
        <f t="shared" si="9"/>
        <v>57.486138999999994</v>
      </c>
      <c r="S97" s="11">
        <f t="shared" si="7"/>
        <v>2820.3755238912036</v>
      </c>
    </row>
    <row r="98" spans="3:19" x14ac:dyDescent="0.25">
      <c r="C98" s="3">
        <v>39071</v>
      </c>
      <c r="D98" s="36">
        <v>0.31</v>
      </c>
      <c r="E98" s="21">
        <f t="shared" si="2"/>
        <v>1.24</v>
      </c>
      <c r="F98" s="22">
        <f t="shared" si="8"/>
        <v>2.5274227405594849E-2</v>
      </c>
      <c r="G98" s="27" t="s">
        <v>1</v>
      </c>
      <c r="H98" s="23">
        <v>100</v>
      </c>
      <c r="I98" s="5">
        <v>1</v>
      </c>
      <c r="J98" s="6">
        <v>99</v>
      </c>
      <c r="N98" s="14">
        <f t="shared" si="6"/>
        <v>100</v>
      </c>
      <c r="O98" s="40">
        <v>49.061836</v>
      </c>
      <c r="P98" s="29">
        <v>2.017862</v>
      </c>
      <c r="Q98" s="29">
        <f t="shared" si="5"/>
        <v>58.504000999999995</v>
      </c>
      <c r="R98" s="29">
        <f t="shared" si="9"/>
        <v>59.504000999999995</v>
      </c>
      <c r="S98" s="11">
        <f t="shared" si="7"/>
        <v>2919.3755384058359</v>
      </c>
    </row>
    <row r="99" spans="3:19" x14ac:dyDescent="0.25">
      <c r="C99" s="3">
        <v>39090</v>
      </c>
      <c r="D99" s="36">
        <v>0.31</v>
      </c>
      <c r="E99" s="21">
        <f t="shared" si="2"/>
        <v>1.24</v>
      </c>
      <c r="F99" s="22">
        <f t="shared" si="8"/>
        <v>2.5486294950425047E-2</v>
      </c>
      <c r="G99" s="27" t="s">
        <v>1</v>
      </c>
      <c r="H99" s="23">
        <v>100</v>
      </c>
      <c r="I99" s="5">
        <v>1</v>
      </c>
      <c r="J99" s="6">
        <v>99</v>
      </c>
      <c r="N99" s="14">
        <f t="shared" si="6"/>
        <v>100</v>
      </c>
      <c r="O99" s="40">
        <v>48.653599999999997</v>
      </c>
      <c r="P99" s="29">
        <v>2.0347930000000001</v>
      </c>
      <c r="Q99" s="29">
        <f t="shared" si="5"/>
        <v>60.538793999999996</v>
      </c>
      <c r="R99" s="29">
        <f t="shared" si="9"/>
        <v>61.538793999999996</v>
      </c>
      <c r="S99" s="11">
        <f t="shared" si="7"/>
        <v>2994.0838677583997</v>
      </c>
    </row>
    <row r="100" spans="3:19" x14ac:dyDescent="0.25">
      <c r="C100" s="3">
        <v>39119</v>
      </c>
      <c r="D100" s="36">
        <v>0.31</v>
      </c>
      <c r="E100" s="21">
        <f t="shared" si="2"/>
        <v>1.24</v>
      </c>
      <c r="F100" s="22">
        <f t="shared" si="8"/>
        <v>2.5800223047089569E-2</v>
      </c>
      <c r="G100" s="27" t="s">
        <v>1</v>
      </c>
      <c r="H100" s="23">
        <v>100</v>
      </c>
      <c r="I100" s="5">
        <v>1</v>
      </c>
      <c r="J100" s="6">
        <v>99</v>
      </c>
      <c r="N100" s="14">
        <f t="shared" si="6"/>
        <v>100</v>
      </c>
      <c r="O100" s="40">
        <v>48.061599999999999</v>
      </c>
      <c r="P100" s="29">
        <v>2.059857</v>
      </c>
      <c r="Q100" s="29">
        <f t="shared" si="5"/>
        <v>62.598650999999997</v>
      </c>
      <c r="R100" s="29">
        <f t="shared" si="9"/>
        <v>63.598650999999997</v>
      </c>
      <c r="S100" s="11">
        <f t="shared" si="7"/>
        <v>3056.6529249015998</v>
      </c>
    </row>
    <row r="101" spans="3:19" x14ac:dyDescent="0.25">
      <c r="C101" s="3">
        <v>39147</v>
      </c>
      <c r="D101" s="36">
        <v>0.31</v>
      </c>
      <c r="E101" s="21">
        <f t="shared" si="2"/>
        <v>1.24</v>
      </c>
      <c r="F101" s="22">
        <f t="shared" si="8"/>
        <v>2.6554623288404626E-2</v>
      </c>
      <c r="G101" s="27" t="s">
        <v>1</v>
      </c>
      <c r="H101" s="23">
        <v>100</v>
      </c>
      <c r="I101" s="5">
        <v>1</v>
      </c>
      <c r="J101" s="6">
        <v>99</v>
      </c>
      <c r="N101" s="14">
        <f t="shared" si="6"/>
        <v>100</v>
      </c>
      <c r="O101" s="40">
        <v>46.696199999999997</v>
      </c>
      <c r="P101" s="29">
        <v>2.1200869999999998</v>
      </c>
      <c r="Q101" s="29">
        <f t="shared" si="5"/>
        <v>64.718738000000002</v>
      </c>
      <c r="R101" s="29">
        <f t="shared" si="9"/>
        <v>65.718738000000002</v>
      </c>
      <c r="S101" s="11">
        <f t="shared" si="7"/>
        <v>3068.8153333955997</v>
      </c>
    </row>
    <row r="102" spans="3:19" x14ac:dyDescent="0.25">
      <c r="C102" s="3">
        <v>39177</v>
      </c>
      <c r="D102" s="36">
        <v>0.31</v>
      </c>
      <c r="E102" s="21">
        <f t="shared" si="2"/>
        <v>1.24</v>
      </c>
      <c r="F102" s="22">
        <f t="shared" si="8"/>
        <v>2.57357775791234E-2</v>
      </c>
      <c r="G102" s="27" t="s">
        <v>2</v>
      </c>
      <c r="H102" s="23"/>
      <c r="I102" s="5"/>
      <c r="L102" s="6">
        <v>22.34</v>
      </c>
      <c r="N102" s="14">
        <f t="shared" si="6"/>
        <v>22.34</v>
      </c>
      <c r="O102" s="40">
        <v>48.181952000000003</v>
      </c>
      <c r="P102" s="29">
        <v>0.46365899999999999</v>
      </c>
      <c r="Q102" s="29">
        <f t="shared" si="5"/>
        <v>65.182397000000009</v>
      </c>
      <c r="R102" s="29">
        <f t="shared" si="9"/>
        <v>66.182397000000009</v>
      </c>
      <c r="S102" s="11">
        <f t="shared" si="7"/>
        <v>3188.7970754989447</v>
      </c>
    </row>
    <row r="103" spans="3:19" x14ac:dyDescent="0.25">
      <c r="C103" s="3">
        <v>39177</v>
      </c>
      <c r="D103" s="36">
        <v>0.34</v>
      </c>
      <c r="E103" s="21">
        <f t="shared" si="2"/>
        <v>1.36</v>
      </c>
      <c r="F103" s="22">
        <f t="shared" si="8"/>
        <v>2.8226336699683732E-2</v>
      </c>
      <c r="G103" s="27" t="s">
        <v>1</v>
      </c>
      <c r="H103" s="23">
        <v>100</v>
      </c>
      <c r="I103" s="5">
        <v>1</v>
      </c>
      <c r="J103" s="6">
        <v>99</v>
      </c>
      <c r="N103" s="14">
        <f t="shared" si="6"/>
        <v>100</v>
      </c>
      <c r="O103" s="40">
        <v>48.181952000000003</v>
      </c>
      <c r="P103" s="29">
        <v>2.0547110000000002</v>
      </c>
      <c r="Q103" s="29">
        <f t="shared" si="5"/>
        <v>67.237108000000006</v>
      </c>
      <c r="R103" s="29">
        <f t="shared" si="9"/>
        <v>68.237108000000006</v>
      </c>
      <c r="S103" s="11">
        <f t="shared" si="7"/>
        <v>3287.7970622748167</v>
      </c>
    </row>
    <row r="104" spans="3:19" x14ac:dyDescent="0.25">
      <c r="C104" s="3">
        <v>39206</v>
      </c>
      <c r="D104" s="36">
        <v>0.34</v>
      </c>
      <c r="E104" s="21">
        <f t="shared" si="2"/>
        <v>1.36</v>
      </c>
      <c r="F104" s="22">
        <f t="shared" si="8"/>
        <v>2.5888094902710258E-2</v>
      </c>
      <c r="G104" s="27" t="s">
        <v>1</v>
      </c>
      <c r="H104" s="23">
        <v>100</v>
      </c>
      <c r="I104" s="5">
        <v>1</v>
      </c>
      <c r="J104" s="6">
        <v>99</v>
      </c>
      <c r="N104" s="14">
        <f t="shared" si="6"/>
        <v>100</v>
      </c>
      <c r="O104" s="40">
        <v>52.533799999999999</v>
      </c>
      <c r="P104" s="29">
        <v>1.884501</v>
      </c>
      <c r="Q104" s="29">
        <f t="shared" si="5"/>
        <v>69.121609000000007</v>
      </c>
      <c r="R104" s="29">
        <f t="shared" si="9"/>
        <v>70.121609000000007</v>
      </c>
      <c r="S104" s="11">
        <f t="shared" si="7"/>
        <v>3683.7545828842003</v>
      </c>
    </row>
    <row r="105" spans="3:19" x14ac:dyDescent="0.25">
      <c r="C105" s="3">
        <v>39239</v>
      </c>
      <c r="D105" s="36">
        <v>0.34</v>
      </c>
      <c r="E105" s="21">
        <f t="shared" si="2"/>
        <v>1.36</v>
      </c>
      <c r="F105" s="22">
        <f t="shared" si="8"/>
        <v>2.5813798994021069E-2</v>
      </c>
      <c r="G105" s="27" t="s">
        <v>1</v>
      </c>
      <c r="H105" s="23">
        <v>100</v>
      </c>
      <c r="I105" s="5">
        <v>1</v>
      </c>
      <c r="J105" s="6">
        <v>99</v>
      </c>
      <c r="N105" s="14">
        <f t="shared" si="6"/>
        <v>100</v>
      </c>
      <c r="O105" s="40">
        <v>52.685000000000002</v>
      </c>
      <c r="P105" s="29">
        <v>1.8790929999999999</v>
      </c>
      <c r="Q105" s="29">
        <f t="shared" si="5"/>
        <v>71.000702000000004</v>
      </c>
      <c r="R105" s="29">
        <f t="shared" si="9"/>
        <v>72.000702000000004</v>
      </c>
      <c r="S105" s="11">
        <f t="shared" si="7"/>
        <v>3793.3569848700004</v>
      </c>
    </row>
    <row r="106" spans="3:19" x14ac:dyDescent="0.25">
      <c r="C106" s="3">
        <v>39269</v>
      </c>
      <c r="D106" s="36">
        <v>0.34</v>
      </c>
      <c r="E106" s="21">
        <f t="shared" si="2"/>
        <v>1.36</v>
      </c>
      <c r="F106" s="22">
        <f t="shared" si="8"/>
        <v>2.5904059781389165E-2</v>
      </c>
      <c r="G106" s="27" t="s">
        <v>2</v>
      </c>
      <c r="H106" s="23"/>
      <c r="I106" s="5"/>
      <c r="L106" s="6">
        <v>24.48</v>
      </c>
      <c r="N106" s="14">
        <f t="shared" si="6"/>
        <v>24.48</v>
      </c>
      <c r="O106" s="40">
        <v>52.501423000000003</v>
      </c>
      <c r="P106" s="29">
        <v>0.46627299999999999</v>
      </c>
      <c r="Q106" s="29">
        <f t="shared" si="5"/>
        <v>71.466975000000005</v>
      </c>
      <c r="R106" s="29">
        <f t="shared" si="9"/>
        <v>72.466975000000005</v>
      </c>
      <c r="S106" s="11">
        <f t="shared" si="7"/>
        <v>3804.6193080054254</v>
      </c>
    </row>
    <row r="107" spans="3:19" x14ac:dyDescent="0.25">
      <c r="C107" s="3">
        <v>39359</v>
      </c>
      <c r="D107" s="36">
        <v>0.34</v>
      </c>
      <c r="E107" s="21">
        <f t="shared" si="2"/>
        <v>1.36</v>
      </c>
      <c r="F107" s="22">
        <f t="shared" si="8"/>
        <v>2.364487360971838E-2</v>
      </c>
      <c r="G107" s="27" t="s">
        <v>2</v>
      </c>
      <c r="H107" s="23"/>
      <c r="I107" s="5"/>
      <c r="L107" s="6">
        <v>24.64</v>
      </c>
      <c r="N107" s="14">
        <f t="shared" si="6"/>
        <v>24.64</v>
      </c>
      <c r="O107" s="40">
        <v>57.517752999999999</v>
      </c>
      <c r="P107" s="29">
        <v>0.42838900000000002</v>
      </c>
      <c r="Q107" s="29">
        <f t="shared" si="5"/>
        <v>71.895364000000001</v>
      </c>
      <c r="R107" s="29">
        <f t="shared" si="9"/>
        <v>72.895364000000001</v>
      </c>
      <c r="S107" s="11">
        <f t="shared" si="7"/>
        <v>4192.7775413970921</v>
      </c>
    </row>
    <row r="108" spans="3:19" x14ac:dyDescent="0.25">
      <c r="C108" s="3">
        <v>39436</v>
      </c>
      <c r="D108" s="36">
        <v>0.34</v>
      </c>
      <c r="E108" s="21">
        <f t="shared" si="2"/>
        <v>1.36</v>
      </c>
      <c r="F108" s="22">
        <f t="shared" si="8"/>
        <v>2.1355739943177719E-2</v>
      </c>
      <c r="G108" s="27" t="s">
        <v>2</v>
      </c>
      <c r="H108" s="23"/>
      <c r="I108" s="5"/>
      <c r="L108" s="6">
        <v>24.78</v>
      </c>
      <c r="N108" s="14">
        <f t="shared" si="6"/>
        <v>24.78</v>
      </c>
      <c r="O108" s="40">
        <v>63.683112999999999</v>
      </c>
      <c r="P108" s="29">
        <v>0.38911400000000002</v>
      </c>
      <c r="Q108" s="29">
        <f t="shared" si="5"/>
        <v>72.284478000000007</v>
      </c>
      <c r="R108" s="29">
        <f t="shared" si="9"/>
        <v>73.284478000000007</v>
      </c>
      <c r="S108" s="11">
        <f t="shared" si="7"/>
        <v>4666.9836936200145</v>
      </c>
    </row>
    <row r="109" spans="3:19" x14ac:dyDescent="0.25">
      <c r="C109" s="3">
        <v>39484</v>
      </c>
      <c r="D109" s="36">
        <v>0.34</v>
      </c>
      <c r="E109" s="21">
        <f t="shared" si="2"/>
        <v>1.36</v>
      </c>
      <c r="F109" s="22">
        <f t="shared" si="8"/>
        <v>2.2814887385044842E-2</v>
      </c>
      <c r="G109" s="27" t="s">
        <v>1</v>
      </c>
      <c r="H109" s="23">
        <v>50</v>
      </c>
      <c r="I109" s="5">
        <v>1</v>
      </c>
      <c r="J109" s="6">
        <v>49</v>
      </c>
      <c r="N109" s="14">
        <f t="shared" si="6"/>
        <v>50</v>
      </c>
      <c r="O109" s="40">
        <v>59.610199999999999</v>
      </c>
      <c r="P109" s="29">
        <v>0.82200700000000004</v>
      </c>
      <c r="Q109" s="29">
        <f t="shared" si="5"/>
        <v>73.106485000000006</v>
      </c>
      <c r="R109" s="29">
        <f t="shared" si="9"/>
        <v>74.106485000000006</v>
      </c>
      <c r="S109" s="11">
        <f t="shared" si="7"/>
        <v>4417.5023921470001</v>
      </c>
    </row>
    <row r="110" spans="3:19" x14ac:dyDescent="0.25">
      <c r="C110" s="3">
        <v>39513</v>
      </c>
      <c r="D110" s="36">
        <v>0.38</v>
      </c>
      <c r="E110" s="21">
        <f t="shared" si="2"/>
        <v>1.52</v>
      </c>
      <c r="F110" s="22">
        <f t="shared" si="8"/>
        <v>2.5716465813173262E-2</v>
      </c>
      <c r="G110" s="27" t="s">
        <v>1</v>
      </c>
      <c r="H110" s="23">
        <v>50</v>
      </c>
      <c r="I110" s="5">
        <v>1</v>
      </c>
      <c r="J110" s="6">
        <v>49</v>
      </c>
      <c r="N110" s="14">
        <f t="shared" si="6"/>
        <v>50</v>
      </c>
      <c r="O110" s="40">
        <v>59.106099999999998</v>
      </c>
      <c r="P110" s="29">
        <v>0.82901800000000003</v>
      </c>
      <c r="Q110" s="29">
        <f t="shared" si="5"/>
        <v>73.935503000000011</v>
      </c>
      <c r="R110" s="29">
        <f t="shared" si="9"/>
        <v>74.935503000000011</v>
      </c>
      <c r="S110" s="11">
        <f t="shared" si="7"/>
        <v>4429.1453338683004</v>
      </c>
    </row>
    <row r="111" spans="3:19" x14ac:dyDescent="0.25">
      <c r="C111" s="3">
        <v>39539</v>
      </c>
      <c r="D111" s="36">
        <v>0.38</v>
      </c>
      <c r="E111" s="21">
        <f t="shared" si="2"/>
        <v>1.52</v>
      </c>
      <c r="F111" s="22">
        <f t="shared" si="8"/>
        <v>2.4805527924953618E-2</v>
      </c>
      <c r="G111" s="27" t="s">
        <v>1</v>
      </c>
      <c r="H111" s="23">
        <v>50</v>
      </c>
      <c r="I111" s="5">
        <v>1</v>
      </c>
      <c r="J111" s="6">
        <v>49</v>
      </c>
      <c r="N111" s="14">
        <f t="shared" si="6"/>
        <v>50</v>
      </c>
      <c r="O111" s="40">
        <v>61.276663999999997</v>
      </c>
      <c r="P111" s="29">
        <v>0.79965200000000003</v>
      </c>
      <c r="Q111" s="29">
        <f t="shared" si="5"/>
        <v>74.735155000000006</v>
      </c>
      <c r="R111" s="29">
        <f t="shared" si="9"/>
        <v>75.735155000000006</v>
      </c>
      <c r="S111" s="11">
        <f t="shared" si="7"/>
        <v>4640.7976459229203</v>
      </c>
    </row>
    <row r="112" spans="3:19" x14ac:dyDescent="0.25">
      <c r="C112" s="3">
        <v>39539</v>
      </c>
      <c r="D112" s="36">
        <v>0.38</v>
      </c>
      <c r="E112" s="21">
        <f t="shared" si="2"/>
        <v>1.52</v>
      </c>
      <c r="F112" s="22">
        <f t="shared" si="8"/>
        <v>2.4805527924953618E-2</v>
      </c>
      <c r="G112" s="27" t="s">
        <v>2</v>
      </c>
      <c r="H112" s="23"/>
      <c r="I112" s="5"/>
      <c r="L112" s="6">
        <v>28.48</v>
      </c>
      <c r="N112" s="14">
        <f t="shared" si="6"/>
        <v>28.48</v>
      </c>
      <c r="O112" s="40">
        <v>61.276663999999997</v>
      </c>
      <c r="P112" s="29">
        <v>0.464777</v>
      </c>
      <c r="Q112" s="29">
        <f t="shared" si="5"/>
        <v>75.199932000000004</v>
      </c>
      <c r="R112" s="29">
        <f t="shared" si="9"/>
        <v>76.199932000000004</v>
      </c>
      <c r="S112" s="11">
        <f t="shared" si="7"/>
        <v>4669.2776299868483</v>
      </c>
    </row>
    <row r="113" spans="2:20" x14ac:dyDescent="0.25">
      <c r="C113" s="3">
        <v>39574</v>
      </c>
      <c r="D113" s="36">
        <v>0.38</v>
      </c>
      <c r="E113" s="21">
        <f t="shared" si="2"/>
        <v>1.52</v>
      </c>
      <c r="F113" s="22">
        <f t="shared" si="8"/>
        <v>2.5727042845681749E-2</v>
      </c>
      <c r="G113" s="27" t="s">
        <v>1</v>
      </c>
      <c r="H113" s="23">
        <v>50</v>
      </c>
      <c r="I113" s="5">
        <v>1</v>
      </c>
      <c r="J113" s="6">
        <v>49</v>
      </c>
      <c r="N113" s="14">
        <f t="shared" si="6"/>
        <v>50</v>
      </c>
      <c r="O113" s="40">
        <v>59.081800000000001</v>
      </c>
      <c r="P113" s="29">
        <v>0.82935899999999996</v>
      </c>
      <c r="Q113" s="29">
        <f t="shared" si="5"/>
        <v>76.029291000000001</v>
      </c>
      <c r="R113" s="29">
        <f t="shared" si="9"/>
        <v>77.029291000000001</v>
      </c>
      <c r="S113" s="11">
        <f t="shared" si="7"/>
        <v>4551.0291650037998</v>
      </c>
    </row>
    <row r="114" spans="2:20" x14ac:dyDescent="0.25">
      <c r="C114" s="3">
        <v>39630</v>
      </c>
      <c r="D114" s="36">
        <v>0.38</v>
      </c>
      <c r="E114" s="21">
        <f t="shared" si="2"/>
        <v>1.52</v>
      </c>
      <c r="F114" s="22">
        <f t="shared" si="8"/>
        <v>2.9010990336534551E-2</v>
      </c>
      <c r="G114" s="27" t="s">
        <v>2</v>
      </c>
      <c r="H114" s="23"/>
      <c r="I114" s="5"/>
      <c r="L114" s="6">
        <v>29.27</v>
      </c>
      <c r="N114" s="14">
        <f t="shared" si="6"/>
        <v>29.27</v>
      </c>
      <c r="O114" s="29">
        <v>52.393937000000001</v>
      </c>
      <c r="P114" s="2">
        <v>0.55865200000000004</v>
      </c>
      <c r="Q114" s="29">
        <f t="shared" si="5"/>
        <v>76.587942999999996</v>
      </c>
      <c r="R114" s="29">
        <f t="shared" si="9"/>
        <v>77.587942999999996</v>
      </c>
      <c r="S114" s="11">
        <f t="shared" si="7"/>
        <v>4065.1377975015907</v>
      </c>
    </row>
    <row r="115" spans="2:20" x14ac:dyDescent="0.25">
      <c r="C115" s="3">
        <v>39722</v>
      </c>
      <c r="D115" s="36">
        <v>0.38</v>
      </c>
      <c r="E115" s="21">
        <f t="shared" si="2"/>
        <v>1.52</v>
      </c>
      <c r="F115" s="22">
        <f t="shared" si="8"/>
        <v>2.8861414172837947E-2</v>
      </c>
      <c r="G115" s="27" t="s">
        <v>2</v>
      </c>
      <c r="H115" s="23"/>
      <c r="I115" s="5"/>
      <c r="L115" s="6">
        <v>29.48</v>
      </c>
      <c r="N115" s="14">
        <f t="shared" si="6"/>
        <v>29.48</v>
      </c>
      <c r="O115" s="40">
        <v>52.665472000000001</v>
      </c>
      <c r="P115" s="29">
        <v>0.55976000000000004</v>
      </c>
      <c r="Q115" s="29">
        <f t="shared" si="5"/>
        <v>77.147702999999993</v>
      </c>
      <c r="R115" s="29">
        <f t="shared" si="9"/>
        <v>78.147702999999993</v>
      </c>
      <c r="S115" s="11">
        <f t="shared" si="7"/>
        <v>4115.685664210816</v>
      </c>
    </row>
    <row r="116" spans="2:20" x14ac:dyDescent="0.25">
      <c r="C116" s="3">
        <v>39758</v>
      </c>
      <c r="D116" s="36">
        <v>0.38</v>
      </c>
      <c r="E116" s="21">
        <f t="shared" si="2"/>
        <v>1.52</v>
      </c>
      <c r="F116" s="22">
        <f t="shared" si="8"/>
        <v>3.3568830457529911E-2</v>
      </c>
      <c r="G116" s="27" t="s">
        <v>1</v>
      </c>
      <c r="H116" s="23">
        <v>50</v>
      </c>
      <c r="I116" s="5">
        <v>1</v>
      </c>
      <c r="J116" s="6">
        <v>49</v>
      </c>
      <c r="N116" s="14">
        <f t="shared" si="6"/>
        <v>50</v>
      </c>
      <c r="O116" s="40">
        <v>45.280099999999997</v>
      </c>
      <c r="P116" s="29">
        <v>1.0821529999999999</v>
      </c>
      <c r="Q116" s="29">
        <f t="shared" si="5"/>
        <v>78.229855999999998</v>
      </c>
      <c r="R116" s="29">
        <f t="shared" si="9"/>
        <v>79.229855999999998</v>
      </c>
      <c r="S116" s="11">
        <f t="shared" si="7"/>
        <v>3587.5358026655995</v>
      </c>
    </row>
    <row r="117" spans="2:20" x14ac:dyDescent="0.25">
      <c r="C117" s="3">
        <v>39797</v>
      </c>
      <c r="D117" s="36">
        <v>0.38</v>
      </c>
      <c r="E117" s="21">
        <f t="shared" si="2"/>
        <v>1.52</v>
      </c>
      <c r="F117" s="22">
        <f t="shared" si="8"/>
        <v>3.4096862276626859E-2</v>
      </c>
      <c r="G117" s="27" t="s">
        <v>2</v>
      </c>
      <c r="H117" s="23"/>
      <c r="I117" s="5"/>
      <c r="L117" s="6">
        <v>30.11</v>
      </c>
      <c r="N117" s="14">
        <f t="shared" si="6"/>
        <v>30.11</v>
      </c>
      <c r="O117" s="40">
        <v>44.578882</v>
      </c>
      <c r="P117" s="29">
        <v>0.67543200000000003</v>
      </c>
      <c r="Q117" s="29">
        <f t="shared" si="5"/>
        <v>78.905287999999999</v>
      </c>
      <c r="R117" s="29">
        <f t="shared" si="9"/>
        <v>79.905287999999999</v>
      </c>
      <c r="S117" s="11">
        <f t="shared" si="7"/>
        <v>3562.0884049280157</v>
      </c>
      <c r="T117" s="35"/>
    </row>
    <row r="118" spans="2:20" x14ac:dyDescent="0.25">
      <c r="C118" s="3">
        <v>39904</v>
      </c>
      <c r="D118" s="36">
        <v>0.41</v>
      </c>
      <c r="E118" s="21">
        <f t="shared" si="2"/>
        <v>1.64</v>
      </c>
      <c r="F118" s="22">
        <f t="shared" si="8"/>
        <v>3.6901062289330648E-2</v>
      </c>
      <c r="G118" s="27" t="s">
        <v>2</v>
      </c>
      <c r="H118" s="23"/>
      <c r="K118" s="5">
        <v>1.66</v>
      </c>
      <c r="L118" s="6">
        <v>31.1</v>
      </c>
      <c r="N118" s="14">
        <f t="shared" si="6"/>
        <v>32.76</v>
      </c>
      <c r="O118" s="40">
        <v>44.443165</v>
      </c>
      <c r="P118" s="29">
        <v>0.69977</v>
      </c>
      <c r="Q118" s="29">
        <f t="shared" si="5"/>
        <v>79.605058</v>
      </c>
      <c r="R118" s="29">
        <f t="shared" si="9"/>
        <v>80.605058</v>
      </c>
      <c r="S118" s="11">
        <f t="shared" si="7"/>
        <v>3582.34389252857</v>
      </c>
      <c r="T118" s="11"/>
    </row>
    <row r="119" spans="2:20" x14ac:dyDescent="0.25">
      <c r="C119" s="3">
        <v>39995</v>
      </c>
      <c r="D119" s="36">
        <v>0.41</v>
      </c>
      <c r="E119" s="21">
        <f t="shared" si="2"/>
        <v>1.64</v>
      </c>
      <c r="F119" s="22">
        <f t="shared" si="8"/>
        <v>3.3227976335197341E-2</v>
      </c>
      <c r="G119" s="27" t="s">
        <v>2</v>
      </c>
      <c r="H119" s="23"/>
      <c r="K119" s="5">
        <v>1.67</v>
      </c>
      <c r="L119" s="6">
        <v>31.38</v>
      </c>
      <c r="N119" s="14">
        <f t="shared" si="6"/>
        <v>33.049999999999997</v>
      </c>
      <c r="O119" s="29">
        <v>49.356000000000002</v>
      </c>
      <c r="P119" s="29">
        <v>0.63578900000000005</v>
      </c>
      <c r="Q119" s="29">
        <f t="shared" si="5"/>
        <v>80.240847000000002</v>
      </c>
      <c r="R119" s="29">
        <f t="shared" si="9"/>
        <v>81.240847000000002</v>
      </c>
      <c r="S119" s="11">
        <f t="shared" si="7"/>
        <v>4009.7232445320001</v>
      </c>
    </row>
    <row r="120" spans="2:20" x14ac:dyDescent="0.25">
      <c r="C120" s="3">
        <v>40064</v>
      </c>
      <c r="D120" s="36">
        <v>0.41</v>
      </c>
      <c r="E120" s="21">
        <f t="shared" si="2"/>
        <v>1.64</v>
      </c>
      <c r="F120" s="22">
        <f t="shared" si="8"/>
        <v>3.2843024361914108E-2</v>
      </c>
      <c r="G120" s="27" t="s">
        <v>1</v>
      </c>
      <c r="H120" s="23">
        <v>100</v>
      </c>
      <c r="I120" s="5">
        <v>2.06</v>
      </c>
      <c r="J120" s="6">
        <v>97.94</v>
      </c>
      <c r="N120" s="14">
        <f t="shared" si="6"/>
        <v>100</v>
      </c>
      <c r="O120" s="29">
        <v>49.9345</v>
      </c>
      <c r="P120" s="29">
        <v>1.9613689999999999</v>
      </c>
      <c r="Q120" s="29">
        <f t="shared" si="5"/>
        <v>82.202216000000007</v>
      </c>
      <c r="R120" s="29">
        <f t="shared" si="9"/>
        <v>83.202216000000007</v>
      </c>
      <c r="S120" s="11">
        <f t="shared" si="7"/>
        <v>4154.6610548520002</v>
      </c>
    </row>
    <row r="121" spans="2:20" x14ac:dyDescent="0.25">
      <c r="C121" s="3">
        <v>40087</v>
      </c>
      <c r="D121" s="36">
        <v>0.41</v>
      </c>
      <c r="E121" s="21">
        <f t="shared" si="2"/>
        <v>1.64</v>
      </c>
      <c r="F121" s="22">
        <f t="shared" si="8"/>
        <v>3.078794614362201E-2</v>
      </c>
      <c r="G121" s="27" t="s">
        <v>2</v>
      </c>
      <c r="H121" s="23"/>
      <c r="K121" s="5">
        <v>1.73</v>
      </c>
      <c r="L121" s="6">
        <v>32.380000000000003</v>
      </c>
      <c r="N121" s="14">
        <f t="shared" si="6"/>
        <v>34.11</v>
      </c>
      <c r="O121" s="29">
        <v>53.267600000000002</v>
      </c>
      <c r="P121" s="29">
        <v>0.60787400000000003</v>
      </c>
      <c r="Q121" s="29">
        <f t="shared" si="5"/>
        <v>82.810090000000002</v>
      </c>
      <c r="R121" s="29">
        <f t="shared" si="9"/>
        <v>83.810090000000002</v>
      </c>
      <c r="S121" s="11">
        <f t="shared" si="7"/>
        <v>4464.3623500840004</v>
      </c>
    </row>
    <row r="122" spans="2:20" x14ac:dyDescent="0.25">
      <c r="C122" s="3">
        <v>40099</v>
      </c>
      <c r="D122" s="36">
        <v>0.41</v>
      </c>
      <c r="E122" s="21">
        <f t="shared" si="2"/>
        <v>1.64</v>
      </c>
      <c r="F122" s="22">
        <f t="shared" si="8"/>
        <v>2.984466217298257E-2</v>
      </c>
      <c r="G122" s="27" t="s">
        <v>1</v>
      </c>
      <c r="H122" s="23">
        <v>100</v>
      </c>
      <c r="I122" s="5">
        <v>2.0499999999999998</v>
      </c>
      <c r="J122" s="6">
        <v>97.95</v>
      </c>
      <c r="N122" s="14">
        <f t="shared" si="6"/>
        <v>100</v>
      </c>
      <c r="O122" s="29">
        <v>54.9512</v>
      </c>
      <c r="P122" s="29">
        <v>1.782491</v>
      </c>
      <c r="Q122" s="29">
        <f t="shared" si="5"/>
        <v>84.592580999999996</v>
      </c>
      <c r="R122" s="29">
        <f t="shared" si="9"/>
        <v>85.592580999999996</v>
      </c>
      <c r="S122" s="11">
        <f t="shared" si="7"/>
        <v>4703.4150370471998</v>
      </c>
    </row>
    <row r="123" spans="2:20" x14ac:dyDescent="0.25">
      <c r="B123" s="35"/>
      <c r="C123" s="3">
        <v>40126</v>
      </c>
      <c r="D123" s="36">
        <v>0.41</v>
      </c>
      <c r="E123" s="21">
        <f t="shared" si="2"/>
        <v>1.64</v>
      </c>
      <c r="F123" s="22">
        <f t="shared" si="8"/>
        <v>3.0563771122081765E-2</v>
      </c>
      <c r="G123" s="27" t="s">
        <v>1</v>
      </c>
      <c r="H123" s="23">
        <v>100</v>
      </c>
      <c r="I123" s="5">
        <v>2.0499999999999998</v>
      </c>
      <c r="J123" s="6">
        <v>97.95</v>
      </c>
      <c r="N123" s="14">
        <f t="shared" si="6"/>
        <v>100</v>
      </c>
      <c r="O123" s="29">
        <v>53.658299999999997</v>
      </c>
      <c r="P123" s="29">
        <v>1.82544</v>
      </c>
      <c r="Q123" s="29">
        <f t="shared" si="5"/>
        <v>86.418020999999996</v>
      </c>
      <c r="R123" s="29">
        <f t="shared" si="9"/>
        <v>87.418020999999996</v>
      </c>
      <c r="S123" s="11">
        <f t="shared" si="7"/>
        <v>4690.7023962242993</v>
      </c>
      <c r="T123" s="35"/>
    </row>
    <row r="124" spans="2:20" x14ac:dyDescent="0.25">
      <c r="B124" s="35"/>
      <c r="C124" s="3">
        <v>40154</v>
      </c>
      <c r="D124" s="36">
        <v>0.41</v>
      </c>
      <c r="E124" s="21">
        <f t="shared" si="2"/>
        <v>1.64</v>
      </c>
      <c r="F124" s="22">
        <f t="shared" si="8"/>
        <v>2.8327584330700362E-2</v>
      </c>
      <c r="G124" s="27" t="s">
        <v>1</v>
      </c>
      <c r="H124" s="23">
        <v>100</v>
      </c>
      <c r="I124" s="5">
        <v>2.0499999999999998</v>
      </c>
      <c r="J124" s="6">
        <v>97.95</v>
      </c>
      <c r="L124" s="2"/>
      <c r="M124" s="2"/>
      <c r="N124" s="14">
        <f t="shared" si="6"/>
        <v>100</v>
      </c>
      <c r="O124" s="29">
        <v>57.894100000000002</v>
      </c>
      <c r="P124" s="29">
        <v>1.6918820000000001</v>
      </c>
      <c r="Q124" s="29">
        <f t="shared" si="5"/>
        <v>88.109903000000003</v>
      </c>
      <c r="R124" s="29">
        <f t="shared" si="9"/>
        <v>89.109903000000003</v>
      </c>
      <c r="S124" s="11">
        <f t="shared" si="7"/>
        <v>5158.9376352723002</v>
      </c>
      <c r="T124" s="35"/>
    </row>
    <row r="125" spans="2:20" ht="14.5" x14ac:dyDescent="0.35">
      <c r="B125" s="35"/>
      <c r="C125" s="3">
        <v>40527</v>
      </c>
      <c r="D125" s="36">
        <v>0.41</v>
      </c>
      <c r="E125" s="21">
        <f t="shared" si="2"/>
        <v>1.64</v>
      </c>
      <c r="F125" s="22">
        <f t="shared" si="8"/>
        <v>2.7764798298898212E-2</v>
      </c>
      <c r="G125" s="27" t="s">
        <v>2</v>
      </c>
      <c r="H125" s="23"/>
      <c r="K125" s="5">
        <v>1.81</v>
      </c>
      <c r="L125" s="42">
        <v>34.03</v>
      </c>
      <c r="M125" s="42"/>
      <c r="N125" s="14">
        <f t="shared" si="6"/>
        <v>35.840000000000003</v>
      </c>
      <c r="O125" s="43">
        <v>59.067599999999999</v>
      </c>
      <c r="P125" s="29">
        <v>0.57611999999999997</v>
      </c>
      <c r="Q125" s="29">
        <f t="shared" si="5"/>
        <v>88.686023000000006</v>
      </c>
      <c r="R125" s="29">
        <f t="shared" si="9"/>
        <v>89.686023000000006</v>
      </c>
      <c r="S125" s="11">
        <f t="shared" si="7"/>
        <v>5297.5381321548002</v>
      </c>
    </row>
    <row r="126" spans="2:20" x14ac:dyDescent="0.25">
      <c r="C126" s="3">
        <v>40189</v>
      </c>
      <c r="D126" s="36">
        <v>0.41</v>
      </c>
      <c r="E126" s="21">
        <f t="shared" si="2"/>
        <v>1.64</v>
      </c>
      <c r="F126" s="22">
        <f t="shared" si="8"/>
        <v>2.9183675648358061E-2</v>
      </c>
      <c r="G126" s="27" t="s">
        <v>1</v>
      </c>
      <c r="H126" s="23">
        <v>100</v>
      </c>
      <c r="I126" s="5">
        <v>2.0499999999999998</v>
      </c>
      <c r="J126" s="6">
        <v>97.95</v>
      </c>
      <c r="N126" s="14">
        <f t="shared" si="6"/>
        <v>100</v>
      </c>
      <c r="O126" s="29">
        <v>56.195799999999998</v>
      </c>
      <c r="P126" s="29">
        <v>1.7430129999999999</v>
      </c>
      <c r="Q126" s="29">
        <f t="shared" si="5"/>
        <v>90.429036000000011</v>
      </c>
      <c r="R126" s="29">
        <f t="shared" si="9"/>
        <v>91.429036000000011</v>
      </c>
      <c r="S126" s="11">
        <f t="shared" si="7"/>
        <v>5137.9278212488007</v>
      </c>
    </row>
    <row r="127" spans="2:20" x14ac:dyDescent="0.25">
      <c r="C127" s="3">
        <v>40217</v>
      </c>
      <c r="D127" s="36">
        <v>0.41</v>
      </c>
      <c r="E127" s="21">
        <f t="shared" ref="E127:E162" si="10">D127*4</f>
        <v>1.64</v>
      </c>
      <c r="F127" s="22">
        <f t="shared" si="8"/>
        <v>2.9976293138901735E-2</v>
      </c>
      <c r="G127" s="27" t="s">
        <v>1</v>
      </c>
      <c r="H127" s="23">
        <v>100</v>
      </c>
      <c r="I127" s="5">
        <v>2.0499999999999998</v>
      </c>
      <c r="J127" s="6">
        <v>97.95</v>
      </c>
      <c r="N127" s="14">
        <f t="shared" si="6"/>
        <v>100</v>
      </c>
      <c r="O127" s="29">
        <v>54.709899999999998</v>
      </c>
      <c r="P127" s="29">
        <v>1.7903519999999999</v>
      </c>
      <c r="Q127" s="29">
        <f t="shared" si="5"/>
        <v>92.219388000000009</v>
      </c>
      <c r="R127" s="29">
        <f t="shared" si="9"/>
        <v>93.219388000000009</v>
      </c>
      <c r="S127" s="11">
        <f t="shared" si="7"/>
        <v>5100.0233955412004</v>
      </c>
    </row>
    <row r="128" spans="2:20" x14ac:dyDescent="0.25">
      <c r="B128" s="35"/>
      <c r="C128" s="3">
        <v>40269</v>
      </c>
      <c r="D128" s="36">
        <v>0.44</v>
      </c>
      <c r="E128" s="21">
        <f t="shared" si="10"/>
        <v>1.76</v>
      </c>
      <c r="F128" s="22">
        <f t="shared" si="8"/>
        <v>3.1832157713872308E-2</v>
      </c>
      <c r="G128" s="27" t="s">
        <v>2</v>
      </c>
      <c r="H128" s="23"/>
      <c r="I128" s="5"/>
      <c r="K128" s="6">
        <v>2.02</v>
      </c>
      <c r="L128" s="6">
        <v>39</v>
      </c>
      <c r="N128" s="14">
        <f t="shared" si="6"/>
        <v>41.02</v>
      </c>
      <c r="O128" s="29">
        <v>55.29</v>
      </c>
      <c r="P128" s="29">
        <v>0.705372</v>
      </c>
      <c r="Q128" s="29">
        <f t="shared" si="5"/>
        <v>92.924760000000006</v>
      </c>
      <c r="R128" s="29">
        <f t="shared" si="9"/>
        <v>93.924760000000006</v>
      </c>
      <c r="S128" s="11">
        <f t="shared" si="7"/>
        <v>5193.0999804000003</v>
      </c>
    </row>
    <row r="129" spans="3:20" x14ac:dyDescent="0.25">
      <c r="C129" s="3">
        <v>40315</v>
      </c>
      <c r="D129" s="36">
        <v>0.44</v>
      </c>
      <c r="E129" s="21">
        <f t="shared" si="10"/>
        <v>1.76</v>
      </c>
      <c r="F129" s="22">
        <f t="shared" si="8"/>
        <v>3.2620803546771007E-2</v>
      </c>
      <c r="G129" s="27" t="s">
        <v>1</v>
      </c>
      <c r="H129" s="23">
        <v>100</v>
      </c>
      <c r="I129" s="5">
        <v>3.05</v>
      </c>
      <c r="J129" s="6">
        <v>96.95</v>
      </c>
      <c r="K129" s="6">
        <v>3.05</v>
      </c>
      <c r="N129" s="14">
        <f t="shared" si="6"/>
        <v>103.05</v>
      </c>
      <c r="O129" s="40">
        <v>53.953299999999999</v>
      </c>
      <c r="P129" s="29">
        <v>1.796924</v>
      </c>
      <c r="Q129" s="29">
        <f t="shared" si="5"/>
        <v>94.72168400000001</v>
      </c>
      <c r="R129" s="29">
        <f t="shared" si="9"/>
        <v>95.72168400000001</v>
      </c>
      <c r="S129" s="11">
        <f t="shared" si="7"/>
        <v>5164.5007333572003</v>
      </c>
    </row>
    <row r="130" spans="3:20" x14ac:dyDescent="0.25">
      <c r="C130" s="3">
        <v>40360</v>
      </c>
      <c r="D130" s="36">
        <v>0.44</v>
      </c>
      <c r="E130" s="21">
        <f t="shared" si="10"/>
        <v>1.76</v>
      </c>
      <c r="F130" s="22">
        <f t="shared" si="8"/>
        <v>3.5347824602487601E-2</v>
      </c>
      <c r="G130" s="27" t="s">
        <v>2</v>
      </c>
      <c r="H130" s="23"/>
      <c r="I130" s="5"/>
      <c r="K130" s="6">
        <v>2.02</v>
      </c>
      <c r="L130" s="6">
        <v>40.1</v>
      </c>
      <c r="N130" s="14">
        <v>42.120000000000005</v>
      </c>
      <c r="O130" s="40">
        <v>49.790900000000001</v>
      </c>
      <c r="P130" s="29">
        <v>0.80536799999999997</v>
      </c>
      <c r="Q130" s="29">
        <f t="shared" si="5"/>
        <v>95.527052000000012</v>
      </c>
      <c r="R130" s="29">
        <f t="shared" si="9"/>
        <v>96.527052000000012</v>
      </c>
      <c r="S130" s="11">
        <f t="shared" si="7"/>
        <v>4806.1687934268002</v>
      </c>
    </row>
    <row r="131" spans="3:20" x14ac:dyDescent="0.25">
      <c r="C131" s="3">
        <v>40452</v>
      </c>
      <c r="D131" s="36">
        <v>0.44</v>
      </c>
      <c r="E131" s="21">
        <f t="shared" si="10"/>
        <v>1.76</v>
      </c>
      <c r="F131" s="22">
        <f t="shared" si="8"/>
        <v>2.9967291382530771E-2</v>
      </c>
      <c r="G131" s="27" t="s">
        <v>2</v>
      </c>
      <c r="H131" s="23"/>
      <c r="I131" s="5"/>
      <c r="K131" s="6">
        <v>2.02</v>
      </c>
      <c r="L131" s="6">
        <v>40.450000000000003</v>
      </c>
      <c r="N131" s="14">
        <v>42.470000000000006</v>
      </c>
      <c r="O131" s="29">
        <v>58.730699999999999</v>
      </c>
      <c r="P131" s="29">
        <v>0.68873700000000004</v>
      </c>
      <c r="Q131" s="29">
        <f t="shared" si="5"/>
        <v>96.215789000000015</v>
      </c>
      <c r="R131" s="29">
        <f t="shared" si="9"/>
        <v>97.215789000000015</v>
      </c>
      <c r="S131" s="11">
        <f t="shared" si="7"/>
        <v>5709.5513390223005</v>
      </c>
    </row>
    <row r="132" spans="3:20" x14ac:dyDescent="0.25">
      <c r="C132" s="3">
        <v>40527</v>
      </c>
      <c r="D132" s="36">
        <v>0.44</v>
      </c>
      <c r="E132" s="21">
        <f t="shared" si="10"/>
        <v>1.76</v>
      </c>
      <c r="F132" s="22">
        <f t="shared" si="8"/>
        <v>2.7225433628840147E-2</v>
      </c>
      <c r="G132" s="27" t="s">
        <v>2</v>
      </c>
      <c r="H132" s="23"/>
      <c r="I132" s="5"/>
      <c r="K132" s="6">
        <v>2.02</v>
      </c>
      <c r="L132" s="6">
        <v>40.75</v>
      </c>
      <c r="N132" s="14">
        <v>42.77</v>
      </c>
      <c r="O132" s="29">
        <v>64.645435000000006</v>
      </c>
      <c r="P132" s="29">
        <v>0.63036199999999998</v>
      </c>
      <c r="Q132" s="29">
        <f t="shared" si="5"/>
        <v>96.84615100000002</v>
      </c>
      <c r="R132" s="29">
        <f t="shared" si="9"/>
        <v>97.84615100000002</v>
      </c>
      <c r="S132" s="11">
        <f t="shared" si="7"/>
        <v>6325.3069944706867</v>
      </c>
    </row>
    <row r="133" spans="3:20" x14ac:dyDescent="0.25">
      <c r="C133" s="3">
        <v>40634</v>
      </c>
      <c r="D133" s="36">
        <v>0.47</v>
      </c>
      <c r="E133" s="21">
        <f t="shared" si="10"/>
        <v>1.88</v>
      </c>
      <c r="F133" s="22">
        <f t="shared" si="8"/>
        <v>2.798285306025244E-2</v>
      </c>
      <c r="G133" s="27" t="s">
        <v>2</v>
      </c>
      <c r="H133" s="23"/>
      <c r="I133" s="5"/>
      <c r="K133" s="6">
        <v>2.02</v>
      </c>
      <c r="L133" s="6">
        <v>43.97</v>
      </c>
      <c r="N133" s="14">
        <v>45.99</v>
      </c>
      <c r="O133" s="29">
        <v>67.183999999999997</v>
      </c>
      <c r="P133" s="29">
        <v>0.65447100000000002</v>
      </c>
      <c r="Q133" s="29">
        <f t="shared" si="5"/>
        <v>97.500622000000021</v>
      </c>
      <c r="R133" s="29">
        <f t="shared" si="9"/>
        <v>98.500622000000021</v>
      </c>
      <c r="S133" s="11">
        <f t="shared" si="7"/>
        <v>6617.665788448001</v>
      </c>
    </row>
    <row r="134" spans="3:20" x14ac:dyDescent="0.25">
      <c r="C134" s="3">
        <v>40725</v>
      </c>
      <c r="D134" s="36">
        <v>0.47</v>
      </c>
      <c r="E134" s="21">
        <f t="shared" si="10"/>
        <v>1.88</v>
      </c>
      <c r="F134" s="22">
        <f t="shared" si="8"/>
        <v>2.7786399033589038E-2</v>
      </c>
      <c r="G134" s="27" t="s">
        <v>2</v>
      </c>
      <c r="H134" s="23"/>
      <c r="I134" s="5"/>
      <c r="K134" s="6">
        <v>2.02</v>
      </c>
      <c r="L134" s="6">
        <v>44.28</v>
      </c>
      <c r="N134" s="14">
        <v>46.300000000000004</v>
      </c>
      <c r="O134" s="29">
        <v>67.659001000000004</v>
      </c>
      <c r="P134" s="29">
        <v>0.65445799999999998</v>
      </c>
      <c r="Q134" s="29">
        <f t="shared" si="5"/>
        <v>98.155080000000027</v>
      </c>
      <c r="R134" s="29">
        <f t="shared" si="9"/>
        <v>99.155080000000027</v>
      </c>
      <c r="S134" s="11">
        <f t="shared" si="7"/>
        <v>6708.7336568750825</v>
      </c>
    </row>
    <row r="135" spans="3:20" x14ac:dyDescent="0.25">
      <c r="C135" s="3">
        <v>40819</v>
      </c>
      <c r="D135" s="36">
        <v>0.47</v>
      </c>
      <c r="E135" s="21">
        <f t="shared" si="10"/>
        <v>1.88</v>
      </c>
      <c r="F135" s="22">
        <f t="shared" si="8"/>
        <v>2.8445025449219577E-2</v>
      </c>
      <c r="G135" s="27" t="s">
        <v>2</v>
      </c>
      <c r="H135" s="23"/>
      <c r="I135" s="5"/>
      <c r="K135" s="6">
        <v>2.02</v>
      </c>
      <c r="L135" s="6">
        <v>44.58</v>
      </c>
      <c r="N135" s="14">
        <v>46.6</v>
      </c>
      <c r="O135" s="29">
        <v>66.092399999999998</v>
      </c>
      <c r="P135" s="29">
        <v>0.67451000000000005</v>
      </c>
      <c r="Q135" s="29">
        <f t="shared" ref="Q135:Q162" si="11">P135+Q134</f>
        <v>98.829590000000024</v>
      </c>
      <c r="R135" s="29">
        <f t="shared" si="9"/>
        <v>99.829590000000024</v>
      </c>
      <c r="S135" s="11">
        <f t="shared" si="7"/>
        <v>6597.9771941160016</v>
      </c>
    </row>
    <row r="136" spans="3:20" x14ac:dyDescent="0.25">
      <c r="C136" s="3">
        <v>40892</v>
      </c>
      <c r="D136" s="36">
        <v>0.47</v>
      </c>
      <c r="E136" s="21">
        <f t="shared" si="10"/>
        <v>1.88</v>
      </c>
      <c r="F136" s="22">
        <f t="shared" si="8"/>
        <v>2.801709084268986E-2</v>
      </c>
      <c r="G136" s="27" t="s">
        <v>2</v>
      </c>
      <c r="H136" s="23"/>
      <c r="I136" s="5"/>
      <c r="K136" s="6">
        <v>2.02</v>
      </c>
      <c r="L136" s="6">
        <v>46.92</v>
      </c>
      <c r="N136" s="14">
        <v>48.940000000000005</v>
      </c>
      <c r="O136" s="29">
        <v>67.101899000000003</v>
      </c>
      <c r="P136" s="2">
        <v>0.66913199999999995</v>
      </c>
      <c r="Q136" s="29">
        <f t="shared" si="11"/>
        <v>99.498722000000029</v>
      </c>
      <c r="R136" s="29">
        <f t="shared" si="9"/>
        <v>100.49872200000003</v>
      </c>
      <c r="S136" s="11">
        <f t="shared" si="7"/>
        <v>6743.6550932730806</v>
      </c>
    </row>
    <row r="137" spans="3:20" x14ac:dyDescent="0.25">
      <c r="C137" s="3">
        <v>41001</v>
      </c>
      <c r="D137" s="36">
        <v>0.51</v>
      </c>
      <c r="E137" s="21">
        <f t="shared" si="10"/>
        <v>2.04</v>
      </c>
      <c r="F137" s="22">
        <f t="shared" si="8"/>
        <v>2.7589116531708327E-2</v>
      </c>
      <c r="G137" s="27" t="s">
        <v>2</v>
      </c>
      <c r="H137" s="23"/>
      <c r="I137" s="5"/>
      <c r="K137" s="6">
        <v>2.02</v>
      </c>
      <c r="L137" s="6">
        <v>49.23</v>
      </c>
      <c r="N137" s="14">
        <v>51.25</v>
      </c>
      <c r="O137" s="2">
        <v>73.942200999999997</v>
      </c>
      <c r="P137" s="29">
        <v>0.66578999999999999</v>
      </c>
      <c r="Q137" s="29">
        <f t="shared" si="11"/>
        <v>100.16451200000003</v>
      </c>
      <c r="R137" s="29">
        <f t="shared" si="9"/>
        <v>101.16451200000003</v>
      </c>
      <c r="S137" s="11">
        <f t="shared" si="7"/>
        <v>7480.3266803709139</v>
      </c>
    </row>
    <row r="138" spans="3:20" x14ac:dyDescent="0.25">
      <c r="C138" s="3">
        <v>41096</v>
      </c>
      <c r="D138" s="36">
        <v>0.51</v>
      </c>
      <c r="E138" s="21">
        <f t="shared" si="10"/>
        <v>2.04</v>
      </c>
      <c r="F138" s="22">
        <f t="shared" si="8"/>
        <v>2.600070864676508E-2</v>
      </c>
      <c r="G138" s="27" t="s">
        <v>2</v>
      </c>
      <c r="H138" s="23"/>
      <c r="I138" s="5"/>
      <c r="K138" s="6">
        <v>2.02</v>
      </c>
      <c r="L138" s="6">
        <v>49.57</v>
      </c>
      <c r="N138" s="14">
        <v>51.59</v>
      </c>
      <c r="O138" s="29">
        <v>78.459400000000002</v>
      </c>
      <c r="P138" s="2">
        <v>0.63179200000000002</v>
      </c>
      <c r="Q138" s="29">
        <f t="shared" si="11"/>
        <v>100.79630400000003</v>
      </c>
      <c r="R138" s="29">
        <f t="shared" si="9"/>
        <v>101.79630400000003</v>
      </c>
      <c r="S138" s="11">
        <f t="shared" si="7"/>
        <v>7986.8769340576027</v>
      </c>
    </row>
    <row r="139" spans="3:20" x14ac:dyDescent="0.25">
      <c r="C139" s="3">
        <v>41134</v>
      </c>
      <c r="D139" s="44">
        <v>0.255</v>
      </c>
      <c r="E139" s="21">
        <f t="shared" si="10"/>
        <v>1.02</v>
      </c>
      <c r="F139" s="22">
        <f t="shared" si="8"/>
        <v>2.5891610610483562E-2</v>
      </c>
      <c r="G139" s="27" t="s">
        <v>36</v>
      </c>
      <c r="H139" s="23"/>
      <c r="I139" s="5"/>
      <c r="N139" s="14">
        <f>H139+K139+L139</f>
        <v>0</v>
      </c>
      <c r="O139" s="29">
        <v>39.395000000000003</v>
      </c>
      <c r="P139" s="29">
        <v>100.79630400000001</v>
      </c>
      <c r="Q139" s="29">
        <f t="shared" si="11"/>
        <v>201.59260800000004</v>
      </c>
      <c r="R139" s="29">
        <f t="shared" ref="R139:R162" si="12">Q139+2</f>
        <v>203.59260800000004</v>
      </c>
      <c r="S139" s="11">
        <f t="shared" si="7"/>
        <v>8020.5307921600024</v>
      </c>
    </row>
    <row r="140" spans="3:20" x14ac:dyDescent="0.25">
      <c r="C140" s="3">
        <v>41186</v>
      </c>
      <c r="D140" s="44">
        <v>0.255</v>
      </c>
      <c r="E140" s="21">
        <f t="shared" si="10"/>
        <v>1.02</v>
      </c>
      <c r="F140" s="22">
        <f t="shared" si="8"/>
        <v>2.6468893859735623E-2</v>
      </c>
      <c r="G140" s="27" t="s">
        <v>2</v>
      </c>
      <c r="H140" s="23"/>
      <c r="I140" s="5"/>
      <c r="K140" s="6">
        <v>2.04</v>
      </c>
      <c r="L140" s="6">
        <v>49.88</v>
      </c>
      <c r="N140" s="14">
        <f>H140+K140+L140</f>
        <v>51.92</v>
      </c>
      <c r="O140" s="29">
        <v>38.535800000000002</v>
      </c>
      <c r="P140" s="29">
        <v>1.294381</v>
      </c>
      <c r="Q140" s="29">
        <f t="shared" si="11"/>
        <v>202.88698900000003</v>
      </c>
      <c r="R140" s="29">
        <f t="shared" si="12"/>
        <v>204.88698900000003</v>
      </c>
      <c r="S140" s="11">
        <f t="shared" si="7"/>
        <v>7895.4840307062013</v>
      </c>
    </row>
    <row r="141" spans="3:20" x14ac:dyDescent="0.25">
      <c r="C141" s="3">
        <v>41253</v>
      </c>
      <c r="D141" s="44">
        <v>0.255</v>
      </c>
      <c r="E141" s="21">
        <f t="shared" si="10"/>
        <v>1.02</v>
      </c>
      <c r="F141" s="22">
        <f t="shared" si="8"/>
        <v>2.7280021396095214E-2</v>
      </c>
      <c r="G141" s="27" t="s">
        <v>1</v>
      </c>
      <c r="H141" s="23">
        <v>100</v>
      </c>
      <c r="I141" s="6">
        <v>2.08</v>
      </c>
      <c r="J141" s="6">
        <v>97.92</v>
      </c>
      <c r="N141" s="14">
        <v>100</v>
      </c>
      <c r="O141" s="29">
        <v>37.39</v>
      </c>
      <c r="P141" s="29">
        <v>2.6190500000000001</v>
      </c>
      <c r="Q141" s="29">
        <f t="shared" si="11"/>
        <v>205.50603900000002</v>
      </c>
      <c r="R141" s="29">
        <f t="shared" si="12"/>
        <v>207.50603900000002</v>
      </c>
      <c r="S141" s="11">
        <f t="shared" si="7"/>
        <v>7758.6507982100011</v>
      </c>
    </row>
    <row r="142" spans="3:20" x14ac:dyDescent="0.25">
      <c r="C142" s="3">
        <v>41260</v>
      </c>
      <c r="D142" s="44">
        <v>0.255</v>
      </c>
      <c r="E142" s="21">
        <f t="shared" si="10"/>
        <v>1.02</v>
      </c>
      <c r="F142" s="22">
        <f t="shared" si="8"/>
        <v>2.8637447111969611E-2</v>
      </c>
      <c r="G142" s="27" t="s">
        <v>2</v>
      </c>
      <c r="H142" s="23"/>
      <c r="I142" s="6"/>
      <c r="K142" s="6">
        <v>2.04</v>
      </c>
      <c r="L142" s="6">
        <v>50.21</v>
      </c>
      <c r="N142" s="14">
        <f>H142+K142+L142</f>
        <v>52.25</v>
      </c>
      <c r="O142" s="29">
        <v>35.617699999999999</v>
      </c>
      <c r="P142" s="29">
        <v>1.3347439999999999</v>
      </c>
      <c r="Q142" s="29">
        <f t="shared" si="11"/>
        <v>206.84078300000002</v>
      </c>
      <c r="R142" s="29">
        <f t="shared" si="12"/>
        <v>208.84078300000002</v>
      </c>
      <c r="S142" s="11">
        <f t="shared" si="7"/>
        <v>7438.4283566591002</v>
      </c>
      <c r="T142" s="35"/>
    </row>
    <row r="143" spans="3:20" x14ac:dyDescent="0.25">
      <c r="C143" s="3">
        <v>41288</v>
      </c>
      <c r="D143" s="44">
        <v>0.255</v>
      </c>
      <c r="E143" s="21">
        <f t="shared" si="10"/>
        <v>1.02</v>
      </c>
      <c r="F143" s="22">
        <f t="shared" si="8"/>
        <v>2.7619821283509344E-2</v>
      </c>
      <c r="G143" s="27" t="s">
        <v>1</v>
      </c>
      <c r="H143" s="23">
        <v>100</v>
      </c>
      <c r="I143" s="6">
        <v>2.08</v>
      </c>
      <c r="J143" s="6">
        <v>97.92</v>
      </c>
      <c r="N143" s="14">
        <v>100</v>
      </c>
      <c r="O143" s="29">
        <v>36.93</v>
      </c>
      <c r="P143" s="29">
        <v>2.651532</v>
      </c>
      <c r="Q143" s="29">
        <f t="shared" si="11"/>
        <v>209.49231500000002</v>
      </c>
      <c r="R143" s="29">
        <f t="shared" si="12"/>
        <v>211.49231500000002</v>
      </c>
      <c r="S143" s="11">
        <f t="shared" si="7"/>
        <v>7810.4111929500004</v>
      </c>
      <c r="T143" s="35"/>
    </row>
    <row r="144" spans="3:20" x14ac:dyDescent="0.25">
      <c r="C144" s="3">
        <v>41316</v>
      </c>
      <c r="D144" s="44">
        <v>0.255</v>
      </c>
      <c r="E144" s="21">
        <f t="shared" si="10"/>
        <v>1.02</v>
      </c>
      <c r="F144" s="22">
        <f t="shared" si="8"/>
        <v>2.670157068062827E-2</v>
      </c>
      <c r="G144" s="27" t="s">
        <v>1</v>
      </c>
      <c r="H144" s="23">
        <v>100</v>
      </c>
      <c r="I144" s="6">
        <v>2.08</v>
      </c>
      <c r="J144" s="6">
        <v>97.92</v>
      </c>
      <c r="N144" s="14">
        <v>100</v>
      </c>
      <c r="O144" s="29">
        <v>38.200000000000003</v>
      </c>
      <c r="P144" s="29">
        <v>2.5631629999999999</v>
      </c>
      <c r="Q144" s="29">
        <f t="shared" si="11"/>
        <v>212.05547800000002</v>
      </c>
      <c r="R144" s="29">
        <f t="shared" si="12"/>
        <v>214.05547800000002</v>
      </c>
      <c r="S144" s="11">
        <f t="shared" si="7"/>
        <v>8176.9192596000012</v>
      </c>
    </row>
    <row r="145" spans="3:19" x14ac:dyDescent="0.25">
      <c r="C145" s="3">
        <v>41344</v>
      </c>
      <c r="D145" s="44">
        <v>0.255</v>
      </c>
      <c r="E145" s="21">
        <f t="shared" si="10"/>
        <v>1.02</v>
      </c>
      <c r="F145" s="22">
        <f t="shared" si="8"/>
        <v>2.6167265264238074E-2</v>
      </c>
      <c r="G145" s="27" t="s">
        <v>1</v>
      </c>
      <c r="H145" s="23">
        <v>100</v>
      </c>
      <c r="I145" s="6">
        <v>2.08</v>
      </c>
      <c r="J145" s="6">
        <v>97.92</v>
      </c>
      <c r="N145" s="14">
        <v>100</v>
      </c>
      <c r="O145" s="29">
        <v>38.979999999999997</v>
      </c>
      <c r="P145" s="29">
        <v>2.5119929999999999</v>
      </c>
      <c r="Q145" s="29">
        <f t="shared" si="11"/>
        <v>214.56747100000001</v>
      </c>
      <c r="R145" s="29">
        <f t="shared" si="12"/>
        <v>216.56747100000001</v>
      </c>
      <c r="S145" s="11">
        <f t="shared" si="7"/>
        <v>8441.8000195799996</v>
      </c>
    </row>
    <row r="146" spans="3:19" x14ac:dyDescent="0.25">
      <c r="C146" s="3">
        <v>41368</v>
      </c>
      <c r="D146" s="44">
        <v>0.28000000000000003</v>
      </c>
      <c r="E146" s="21">
        <f t="shared" si="10"/>
        <v>1.1200000000000001</v>
      </c>
      <c r="F146" s="22">
        <f t="shared" si="8"/>
        <v>2.7764005949429845E-2</v>
      </c>
      <c r="G146" s="27" t="s">
        <v>2</v>
      </c>
      <c r="H146" s="23"/>
      <c r="K146" s="6">
        <v>2.04</v>
      </c>
      <c r="L146" s="6">
        <v>58.6</v>
      </c>
      <c r="N146" s="14">
        <f t="shared" ref="N146:N152" si="13">H146+K146+L146</f>
        <v>60.64</v>
      </c>
      <c r="O146" s="29">
        <v>40.340000000000003</v>
      </c>
      <c r="P146" s="29">
        <v>1.4526559999999999</v>
      </c>
      <c r="Q146" s="29">
        <f t="shared" si="11"/>
        <v>216.020127</v>
      </c>
      <c r="R146" s="29">
        <f t="shared" si="12"/>
        <v>218.020127</v>
      </c>
      <c r="S146" s="11">
        <f t="shared" si="7"/>
        <v>8794.93192318</v>
      </c>
    </row>
    <row r="147" spans="3:19" x14ac:dyDescent="0.25">
      <c r="C147" s="3">
        <v>41456</v>
      </c>
      <c r="D147" s="44">
        <v>0.28000000000000003</v>
      </c>
      <c r="E147" s="21">
        <f t="shared" si="10"/>
        <v>1.1200000000000001</v>
      </c>
      <c r="F147" s="22">
        <f t="shared" si="8"/>
        <v>2.7491408934707907E-2</v>
      </c>
      <c r="G147" s="27" t="s">
        <v>2</v>
      </c>
      <c r="H147" s="23"/>
      <c r="I147" s="6"/>
      <c r="K147" s="6">
        <v>2.04</v>
      </c>
      <c r="L147" s="6">
        <v>59.01</v>
      </c>
      <c r="N147" s="14">
        <f t="shared" si="13"/>
        <v>61.05</v>
      </c>
      <c r="O147" s="29">
        <v>40.74</v>
      </c>
      <c r="P147" s="29">
        <v>1.4483330000000001</v>
      </c>
      <c r="Q147" s="29">
        <f t="shared" si="11"/>
        <v>217.46845999999999</v>
      </c>
      <c r="R147" s="29">
        <f t="shared" si="12"/>
        <v>219.46845999999999</v>
      </c>
      <c r="S147" s="11">
        <f t="shared" si="7"/>
        <v>8941.1450604000001</v>
      </c>
    </row>
    <row r="148" spans="3:19" x14ac:dyDescent="0.25">
      <c r="C148" s="3">
        <v>41551</v>
      </c>
      <c r="D148" s="44">
        <v>0.28000000000000003</v>
      </c>
      <c r="E148" s="21">
        <f t="shared" si="10"/>
        <v>1.1200000000000001</v>
      </c>
      <c r="F148" s="22">
        <f t="shared" si="8"/>
        <v>2.9543656027433401E-2</v>
      </c>
      <c r="G148" s="27" t="s">
        <v>2</v>
      </c>
      <c r="H148" s="23"/>
      <c r="I148" s="6"/>
      <c r="K148" s="6">
        <v>2.0499999999999998</v>
      </c>
      <c r="L148" s="6">
        <v>59.4</v>
      </c>
      <c r="N148" s="14">
        <f t="shared" si="13"/>
        <v>61.449999999999996</v>
      </c>
      <c r="O148" s="29">
        <v>37.909999999999997</v>
      </c>
      <c r="P148" s="29">
        <v>1.5667120000000001</v>
      </c>
      <c r="Q148" s="29">
        <f t="shared" si="11"/>
        <v>219.03517199999999</v>
      </c>
      <c r="R148" s="29">
        <f t="shared" si="12"/>
        <v>221.03517199999999</v>
      </c>
      <c r="S148" s="11">
        <f t="shared" si="7"/>
        <v>8379.443370519999</v>
      </c>
    </row>
    <row r="149" spans="3:19" x14ac:dyDescent="0.25">
      <c r="C149" s="3">
        <v>41624</v>
      </c>
      <c r="D149" s="44">
        <v>0.28000000000000003</v>
      </c>
      <c r="E149" s="21">
        <f t="shared" si="10"/>
        <v>1.1200000000000001</v>
      </c>
      <c r="F149" s="22">
        <f t="shared" si="8"/>
        <v>2.8404767943190468E-2</v>
      </c>
      <c r="G149" s="27" t="s">
        <v>2</v>
      </c>
      <c r="H149" s="23"/>
      <c r="I149" s="6"/>
      <c r="K149" s="6">
        <v>2.0499999999999998</v>
      </c>
      <c r="L149" s="6">
        <v>59.84</v>
      </c>
      <c r="N149" s="14">
        <f t="shared" si="13"/>
        <v>61.89</v>
      </c>
      <c r="O149" s="29">
        <v>39.43</v>
      </c>
      <c r="P149" s="29">
        <v>1.5176689999999999</v>
      </c>
      <c r="Q149" s="29">
        <f t="shared" si="11"/>
        <v>220.552841</v>
      </c>
      <c r="R149" s="29">
        <f t="shared" si="12"/>
        <v>222.552841</v>
      </c>
      <c r="S149" s="11">
        <f t="shared" si="7"/>
        <v>8775.2585206299991</v>
      </c>
    </row>
    <row r="150" spans="3:19" x14ac:dyDescent="0.25">
      <c r="C150" s="3">
        <v>41733</v>
      </c>
      <c r="D150" s="44">
        <v>0.30499999999999999</v>
      </c>
      <c r="E150" s="21">
        <f t="shared" si="10"/>
        <v>1.22</v>
      </c>
      <c r="F150" s="22">
        <f t="shared" si="8"/>
        <v>3.1540847983453982E-2</v>
      </c>
      <c r="G150" s="27" t="s">
        <v>2</v>
      </c>
      <c r="H150" s="23"/>
      <c r="I150" s="5"/>
      <c r="K150" s="6">
        <v>2.0499999999999998</v>
      </c>
      <c r="L150" s="6">
        <v>65.83</v>
      </c>
      <c r="N150" s="14">
        <f t="shared" si="13"/>
        <v>67.88</v>
      </c>
      <c r="O150" s="40">
        <v>38.68</v>
      </c>
      <c r="P150" s="29">
        <v>1.701838</v>
      </c>
      <c r="Q150" s="29">
        <f t="shared" si="11"/>
        <v>222.25467900000001</v>
      </c>
      <c r="R150" s="29">
        <f t="shared" si="12"/>
        <v>224.25467900000001</v>
      </c>
      <c r="S150" s="11">
        <f t="shared" ref="S150:S161" si="14">R150*O150</f>
        <v>8674.1709837199996</v>
      </c>
    </row>
    <row r="151" spans="3:19" x14ac:dyDescent="0.25">
      <c r="C151" s="3">
        <v>41827</v>
      </c>
      <c r="D151" s="44">
        <v>0.30499999999999999</v>
      </c>
      <c r="E151" s="21">
        <f t="shared" si="10"/>
        <v>1.22</v>
      </c>
      <c r="F151" s="22">
        <f t="shared" ref="F151:F162" si="15">IF(E151&gt;0, E151/O151," " )</f>
        <v>2.8857639587004602E-2</v>
      </c>
      <c r="G151" s="27" t="s">
        <v>2</v>
      </c>
      <c r="H151" s="23"/>
      <c r="I151" s="5"/>
      <c r="K151" s="6">
        <v>2.0499999999999998</v>
      </c>
      <c r="L151" s="6">
        <v>66.349999999999994</v>
      </c>
      <c r="N151" s="14">
        <f t="shared" si="13"/>
        <v>68.399999999999991</v>
      </c>
      <c r="O151" s="40">
        <v>42.276499999999999</v>
      </c>
      <c r="P151" s="29">
        <v>1.5694300000000001</v>
      </c>
      <c r="Q151" s="29">
        <f t="shared" si="11"/>
        <v>223.82410900000002</v>
      </c>
      <c r="R151" s="29">
        <f t="shared" si="12"/>
        <v>225.82410900000002</v>
      </c>
      <c r="S151" s="11">
        <f t="shared" si="14"/>
        <v>9547.0529441385006</v>
      </c>
    </row>
    <row r="152" spans="3:19" x14ac:dyDescent="0.25">
      <c r="C152" s="3">
        <v>41918</v>
      </c>
      <c r="D152" s="44">
        <v>0.30499999999999999</v>
      </c>
      <c r="E152" s="21">
        <f t="shared" si="10"/>
        <v>1.22</v>
      </c>
      <c r="F152" s="22">
        <f t="shared" si="15"/>
        <v>2.8616625414941071E-2</v>
      </c>
      <c r="G152" s="27" t="s">
        <v>2</v>
      </c>
      <c r="H152" s="23"/>
      <c r="I152" s="5"/>
      <c r="K152" s="6">
        <v>2.0499999999999998</v>
      </c>
      <c r="L152" s="6">
        <v>66.83</v>
      </c>
      <c r="N152" s="14">
        <f t="shared" si="13"/>
        <v>68.88</v>
      </c>
      <c r="O152" s="40">
        <v>42.632559999999998</v>
      </c>
      <c r="P152" s="29">
        <v>1.5675809999999999</v>
      </c>
      <c r="Q152" s="29">
        <f t="shared" si="11"/>
        <v>225.39169000000001</v>
      </c>
      <c r="R152" s="29">
        <f t="shared" si="12"/>
        <v>227.39169000000001</v>
      </c>
      <c r="S152" s="11">
        <f t="shared" si="14"/>
        <v>9694.2898674263997</v>
      </c>
    </row>
    <row r="153" spans="3:19" x14ac:dyDescent="0.25">
      <c r="C153" s="3">
        <v>41988</v>
      </c>
      <c r="D153" s="44">
        <v>0.30499999999999999</v>
      </c>
      <c r="E153" s="21">
        <f t="shared" si="10"/>
        <v>1.22</v>
      </c>
      <c r="F153" s="22">
        <f t="shared" si="15"/>
        <v>2.9826736001603796E-2</v>
      </c>
      <c r="G153" s="27" t="s">
        <v>2</v>
      </c>
      <c r="H153" s="23"/>
      <c r="I153" s="5"/>
      <c r="K153" s="6">
        <v>2.0499999999999998</v>
      </c>
      <c r="L153" s="6">
        <v>67.3</v>
      </c>
      <c r="N153" s="14">
        <v>69.349999999999994</v>
      </c>
      <c r="O153" s="40">
        <v>40.902900000000002</v>
      </c>
      <c r="P153" s="29">
        <v>1.6453599999999999</v>
      </c>
      <c r="Q153" s="29">
        <f t="shared" si="11"/>
        <v>227.03705000000002</v>
      </c>
      <c r="R153" s="29">
        <f t="shared" si="12"/>
        <v>229.03705000000002</v>
      </c>
      <c r="S153" s="11">
        <f t="shared" si="14"/>
        <v>9368.2795524450012</v>
      </c>
    </row>
    <row r="154" spans="3:19" x14ac:dyDescent="0.25">
      <c r="C154" s="3">
        <v>42101</v>
      </c>
      <c r="D154" s="44">
        <v>0.33</v>
      </c>
      <c r="E154" s="21">
        <f t="shared" si="10"/>
        <v>1.32</v>
      </c>
      <c r="F154" s="22">
        <f t="shared" si="15"/>
        <v>3.253467284168185E-2</v>
      </c>
      <c r="G154" s="27" t="s">
        <v>2</v>
      </c>
      <c r="H154" s="23"/>
      <c r="I154" s="5"/>
      <c r="K154" s="6">
        <v>2.0499999999999998</v>
      </c>
      <c r="L154" s="6">
        <v>73.53</v>
      </c>
      <c r="N154" s="14">
        <v>75.58</v>
      </c>
      <c r="O154" s="40">
        <v>40.572099999999999</v>
      </c>
      <c r="P154" s="29">
        <v>1.8123309999999999</v>
      </c>
      <c r="Q154" s="29">
        <f t="shared" si="11"/>
        <v>228.84938100000002</v>
      </c>
      <c r="R154" s="29">
        <f t="shared" si="12"/>
        <v>230.84938100000002</v>
      </c>
      <c r="S154" s="11">
        <f t="shared" si="14"/>
        <v>9366.0441708701001</v>
      </c>
    </row>
    <row r="155" spans="3:19" x14ac:dyDescent="0.25">
      <c r="C155" s="3">
        <v>42186</v>
      </c>
      <c r="D155" s="44">
        <v>0.33</v>
      </c>
      <c r="E155" s="21">
        <f t="shared" si="10"/>
        <v>1.32</v>
      </c>
      <c r="F155" s="22">
        <f t="shared" si="15"/>
        <v>3.3436598383391129E-2</v>
      </c>
      <c r="G155" s="27" t="s">
        <v>2</v>
      </c>
      <c r="H155" s="23"/>
      <c r="I155" s="5"/>
      <c r="K155" s="6">
        <v>2.06</v>
      </c>
      <c r="L155" s="6">
        <v>74.12</v>
      </c>
      <c r="N155" s="14">
        <v>76.180000000000007</v>
      </c>
      <c r="O155" s="40">
        <v>39.477699999999999</v>
      </c>
      <c r="P155" s="29">
        <v>1.877516</v>
      </c>
      <c r="Q155" s="29">
        <f t="shared" si="11"/>
        <v>230.72689700000001</v>
      </c>
      <c r="R155" s="29">
        <f t="shared" si="12"/>
        <v>232.72689700000001</v>
      </c>
      <c r="S155" s="11">
        <f t="shared" si="14"/>
        <v>9187.5226216969004</v>
      </c>
    </row>
    <row r="156" spans="3:19" x14ac:dyDescent="0.25">
      <c r="C156" s="3">
        <v>42283</v>
      </c>
      <c r="D156" s="44">
        <v>0.33</v>
      </c>
      <c r="E156" s="21">
        <f t="shared" si="10"/>
        <v>1.32</v>
      </c>
      <c r="F156" s="22">
        <f t="shared" si="15"/>
        <v>3.2866725428387887E-2</v>
      </c>
      <c r="G156" s="27" t="s">
        <v>2</v>
      </c>
      <c r="H156" s="23"/>
      <c r="I156" s="5"/>
      <c r="K156" s="6">
        <v>2.06</v>
      </c>
      <c r="L156" s="6">
        <v>74.739999999999995</v>
      </c>
      <c r="N156" s="14">
        <v>76.8</v>
      </c>
      <c r="O156" s="40">
        <v>40.162199999999999</v>
      </c>
      <c r="P156" s="29">
        <v>1.860954</v>
      </c>
      <c r="Q156" s="29">
        <f t="shared" si="11"/>
        <v>232.587851</v>
      </c>
      <c r="R156" s="29">
        <f t="shared" si="12"/>
        <v>234.587851</v>
      </c>
      <c r="S156" s="11">
        <f t="shared" si="14"/>
        <v>9421.5641894321998</v>
      </c>
    </row>
    <row r="157" spans="3:19" x14ac:dyDescent="0.25">
      <c r="C157" s="3">
        <v>42353</v>
      </c>
      <c r="D157" s="44">
        <v>0.33</v>
      </c>
      <c r="E157" s="21">
        <f t="shared" si="10"/>
        <v>1.32</v>
      </c>
      <c r="F157" s="22">
        <f t="shared" si="15"/>
        <v>3.0682475889849917E-2</v>
      </c>
      <c r="G157" s="27" t="s">
        <v>2</v>
      </c>
      <c r="H157" s="23"/>
      <c r="I157" s="5"/>
      <c r="K157" s="6">
        <v>2.06</v>
      </c>
      <c r="L157" s="6">
        <v>75.349999999999994</v>
      </c>
      <c r="N157" s="14">
        <v>77.41</v>
      </c>
      <c r="O157" s="40">
        <v>43.021299999999997</v>
      </c>
      <c r="P157" s="29">
        <v>1.751458</v>
      </c>
      <c r="Q157" s="29">
        <f t="shared" si="11"/>
        <v>234.33930900000001</v>
      </c>
      <c r="R157" s="29">
        <f t="shared" si="12"/>
        <v>236.33930900000001</v>
      </c>
      <c r="S157" s="11">
        <f t="shared" si="14"/>
        <v>10167.6243142817</v>
      </c>
    </row>
    <row r="158" spans="3:19" x14ac:dyDescent="0.25">
      <c r="C158" s="3">
        <v>42461</v>
      </c>
      <c r="D158" s="44">
        <v>0.35</v>
      </c>
      <c r="E158" s="21">
        <f t="shared" si="10"/>
        <v>1.4</v>
      </c>
      <c r="F158" s="22">
        <f t="shared" si="15"/>
        <v>3.0111736049125145E-2</v>
      </c>
      <c r="G158" s="27" t="s">
        <v>2</v>
      </c>
      <c r="H158" s="23"/>
      <c r="I158" s="5"/>
      <c r="K158" s="6">
        <v>2.06</v>
      </c>
      <c r="L158" s="6">
        <v>80.66</v>
      </c>
      <c r="N158" s="6">
        <v>82.72</v>
      </c>
      <c r="O158" s="40">
        <v>46.493499999999997</v>
      </c>
      <c r="P158" s="29">
        <v>1.734866</v>
      </c>
      <c r="Q158" s="29">
        <f t="shared" si="11"/>
        <v>236.07417500000003</v>
      </c>
      <c r="R158" s="29">
        <f t="shared" si="12"/>
        <v>238.07417500000003</v>
      </c>
      <c r="S158" s="11">
        <f t="shared" si="14"/>
        <v>11068.901655362501</v>
      </c>
    </row>
    <row r="159" spans="3:19" x14ac:dyDescent="0.25">
      <c r="C159" s="3">
        <v>42558</v>
      </c>
      <c r="D159" s="44">
        <v>0.35</v>
      </c>
      <c r="E159" s="21">
        <f t="shared" si="10"/>
        <v>1.4</v>
      </c>
      <c r="F159" s="22">
        <f t="shared" si="15"/>
        <v>3.0911423316486605E-2</v>
      </c>
      <c r="G159" s="27" t="s">
        <v>2</v>
      </c>
      <c r="H159" s="23"/>
      <c r="I159" s="5"/>
      <c r="K159" s="6">
        <v>2.06</v>
      </c>
      <c r="L159" s="6">
        <v>81.27</v>
      </c>
      <c r="N159" s="6">
        <v>83.33</v>
      </c>
      <c r="O159" s="40">
        <v>45.290700000000001</v>
      </c>
      <c r="P159" s="29">
        <v>1.794408</v>
      </c>
      <c r="Q159" s="29">
        <f t="shared" si="11"/>
        <v>237.86858300000003</v>
      </c>
      <c r="R159" s="29">
        <f t="shared" si="12"/>
        <v>239.86858300000003</v>
      </c>
      <c r="S159" s="11">
        <f t="shared" si="14"/>
        <v>10863.816032078101</v>
      </c>
    </row>
    <row r="160" spans="3:19" x14ac:dyDescent="0.25">
      <c r="C160" s="3">
        <v>42649</v>
      </c>
      <c r="D160" s="44">
        <v>0.35</v>
      </c>
      <c r="E160" s="21">
        <f t="shared" si="10"/>
        <v>1.4</v>
      </c>
      <c r="F160" s="22">
        <f t="shared" si="15"/>
        <v>3.3327937381566794E-2</v>
      </c>
      <c r="G160" s="27" t="s">
        <v>2</v>
      </c>
      <c r="H160" s="23"/>
      <c r="I160" s="5"/>
      <c r="K160" s="6">
        <v>2.06</v>
      </c>
      <c r="L160" s="6">
        <v>81.89</v>
      </c>
      <c r="N160" s="6">
        <v>83.95</v>
      </c>
      <c r="O160" s="40">
        <v>42.006799999999998</v>
      </c>
      <c r="P160" s="29">
        <v>1.949446</v>
      </c>
      <c r="Q160" s="29">
        <f t="shared" si="11"/>
        <v>239.81802900000002</v>
      </c>
      <c r="R160" s="29">
        <f t="shared" si="12"/>
        <v>241.81802900000002</v>
      </c>
      <c r="S160" s="11">
        <f t="shared" si="14"/>
        <v>10158.0015805972</v>
      </c>
    </row>
    <row r="161" spans="3:19" x14ac:dyDescent="0.25">
      <c r="C161" s="3">
        <v>42719</v>
      </c>
      <c r="D161" s="44">
        <v>0.35</v>
      </c>
      <c r="E161" s="21">
        <f t="shared" si="10"/>
        <v>1.4</v>
      </c>
      <c r="F161" s="22">
        <f t="shared" si="15"/>
        <v>3.3619983718322172E-2</v>
      </c>
      <c r="G161" s="27" t="s">
        <v>2</v>
      </c>
      <c r="H161" s="23"/>
      <c r="I161" s="5"/>
      <c r="K161" s="6">
        <v>2.06</v>
      </c>
      <c r="L161" s="6">
        <v>82.58</v>
      </c>
      <c r="N161" s="6">
        <v>84.64</v>
      </c>
      <c r="O161" s="40">
        <v>41.6419</v>
      </c>
      <c r="P161" s="29">
        <v>1.9830989999999999</v>
      </c>
      <c r="Q161" s="29">
        <f t="shared" si="11"/>
        <v>241.80112800000003</v>
      </c>
      <c r="R161" s="29">
        <f t="shared" si="12"/>
        <v>243.80112800000003</v>
      </c>
      <c r="S161" s="11">
        <f t="shared" si="14"/>
        <v>10152.342192063201</v>
      </c>
    </row>
    <row r="162" spans="3:19" x14ac:dyDescent="0.25">
      <c r="C162" s="3">
        <v>42828</v>
      </c>
      <c r="D162" s="44">
        <v>0.35</v>
      </c>
      <c r="E162" s="21">
        <f t="shared" si="10"/>
        <v>1.4</v>
      </c>
      <c r="F162" s="22">
        <f t="shared" si="15"/>
        <v>3.2944277108433728E-2</v>
      </c>
      <c r="G162" s="27" t="s">
        <v>2</v>
      </c>
      <c r="H162" s="23"/>
      <c r="I162" s="5"/>
      <c r="K162" s="6">
        <v>2.09</v>
      </c>
      <c r="L162" s="6">
        <v>88.12</v>
      </c>
      <c r="N162" s="6">
        <v>90.21</v>
      </c>
      <c r="O162" s="40">
        <v>42.496000000000002</v>
      </c>
      <c r="P162" s="29">
        <v>2.073607</v>
      </c>
      <c r="Q162" s="29">
        <f t="shared" si="11"/>
        <v>243.87473500000004</v>
      </c>
      <c r="R162" s="29">
        <f t="shared" si="12"/>
        <v>245.87473500000004</v>
      </c>
      <c r="S162" s="11">
        <f>R162*O162</f>
        <v>10448.692738560003</v>
      </c>
    </row>
    <row r="163" spans="3:19" x14ac:dyDescent="0.25">
      <c r="D163" s="44"/>
      <c r="E163" s="21"/>
      <c r="F163" s="22"/>
      <c r="G163" s="27"/>
      <c r="H163" s="23"/>
      <c r="I163" s="5"/>
      <c r="O163" s="40"/>
      <c r="P163" s="29"/>
      <c r="Q163" s="29"/>
      <c r="R163" s="29"/>
      <c r="S163" s="11"/>
    </row>
    <row r="164" spans="3:19" x14ac:dyDescent="0.25">
      <c r="C164" s="45"/>
      <c r="D164" s="46"/>
      <c r="E164" s="47"/>
      <c r="F164" s="48"/>
      <c r="G164" s="49"/>
      <c r="H164" s="50"/>
      <c r="I164" s="51"/>
      <c r="J164" s="52"/>
      <c r="K164" s="52"/>
      <c r="L164" s="52"/>
      <c r="M164" s="52"/>
      <c r="N164" s="53"/>
      <c r="O164" s="54"/>
      <c r="P164" s="51"/>
      <c r="Q164" s="55"/>
      <c r="R164" s="56"/>
      <c r="S164" s="57"/>
    </row>
    <row r="165" spans="3:19" ht="13" x14ac:dyDescent="0.3">
      <c r="C165" s="58"/>
      <c r="D165" s="59"/>
      <c r="E165" s="21"/>
      <c r="F165" s="22"/>
      <c r="G165" s="60" t="s">
        <v>37</v>
      </c>
      <c r="H165" s="61">
        <f>SUM(H22:H164)</f>
        <v>4716.12</v>
      </c>
      <c r="I165" s="11">
        <f>SUM(I22:I164)</f>
        <v>67.679999999999978</v>
      </c>
      <c r="J165" s="11">
        <f>SUM(J22:J164)</f>
        <v>4648.4399999999996</v>
      </c>
      <c r="K165" s="11">
        <f>SUM(K22:K164)</f>
        <v>69.139999999999986</v>
      </c>
      <c r="L165" s="11">
        <f>SUM(L22:L164)</f>
        <v>2286.4899999999993</v>
      </c>
      <c r="M165" s="11"/>
      <c r="N165" s="62">
        <f>SUM(N22:N164)</f>
        <v>7071.7500000000045</v>
      </c>
      <c r="O165" s="63"/>
      <c r="Q165" s="37"/>
      <c r="R165" s="24"/>
      <c r="S165" s="11"/>
    </row>
    <row r="166" spans="3:19" x14ac:dyDescent="0.25">
      <c r="Q166" s="39"/>
      <c r="R166" s="39"/>
      <c r="S166" s="11"/>
    </row>
    <row r="168" spans="3:19" x14ac:dyDescent="0.25">
      <c r="O168" s="11"/>
    </row>
  </sheetData>
  <sheetProtection password="DA6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Coca-Cola DRIP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2017-05-09T00:56:55Z</dcterms:modified>
</cp:coreProperties>
</file>